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64" documentId="120_S{2AC9BD13-BADA-5192-A53E-5A8FF88502F6}" xr6:coauthVersionLast="47" xr6:coauthVersionMax="47" xr10:uidLastSave="{47247EF9-A613-464D-ACB9-62F1ED7C8EF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<sst xmlns="http://schemas.openxmlformats.org/spreadsheetml/2006/main" count="181544" uniqueCount="39149">
  <si>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</si>
  <si>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</si>
  <si>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</si>
  <si>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</si>
  <si>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</si>
  <si>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</si>
  <si>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</si>
  <si>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</si>
  <si>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</si>
  <si>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</si>
  <si>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</si>
  <si>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</si>
  <si>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</si>
  <si>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</si>
  <si>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</si>
  <si>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</si>
  <si>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</si>
  <si>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</si>
  <si>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</si>
  <si>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</si>
  <si>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</si>
  <si>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</si>
  <si>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</si>
  <si>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</si>
  <si>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</si>
  <si>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</si>
  <si>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</si>
  <si>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</si>
  <si>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</si>
  <si>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</si>
  <si>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</si>
  <si>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</si>
  <si>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</si>
  <si>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</si>
  <si>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</si>
  <si>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</si>
  <si>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</si>
  <si>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</si>
  <si>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</si>
  <si>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</si>
  <si>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</si>
  <si>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</si>
  <si>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</si>
  <si>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</si>
  <si>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</si>
  <si>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</si>
  <si>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</si>
  <si>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</si>
  <si>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</si>
  <si>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</si>
  <si>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</si>
  <si>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</si>
  <si>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</si>
  <si>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</si>
  <si>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</si>
  <si>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</si>
  <si>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</si>
  <si>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</si>
  <si>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</si>
  <si>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</si>
  <si>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</si>
  <si>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</si>
  <si>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</si>
  <si>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</si>
  <si>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</si>
  <si>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</si>
  <si>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</si>
  <si>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</si>
  <si>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</si>
  <si>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</si>
  <si>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</si>
  <si>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</si>
  <si>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</si>
  <si>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</si>
  <si>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</si>
  <si>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</si>
  <si>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</si>
  <si>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</si>
  <si>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</si>
  <si>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</si>
  <si>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</si>
  <si>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</si>
  <si>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</si>
  <si>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</si>
  <si>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</si>
  <si>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</si>
  <si>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</si>
  <si>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</si>
  <si>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</si>
  <si>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</si>
  <si>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</si>
  <si>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</si>
  <si>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</si>
  <si>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</si>
  <si>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</si>
  <si>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</si>
  <si>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</si>
  <si>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</si>
  <si>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</si>
  <si>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</si>
  <si>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</si>
  <si>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</si>
  <si>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</si>
  <si>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</si>
  <si>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</si>
  <si>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</si>
  <si>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</si>
  <si>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</si>
  <si>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</si>
  <si>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</si>
  <si>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</si>
  <si>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</si>
  <si>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</si>
  <si>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</si>
  <si>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</si>
  <si>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</si>
  <si>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</si>
  <si>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</si>
  <si>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</si>
  <si>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</si>
  <si>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</si>
  <si>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</si>
  <si>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</si>
  <si>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</si>
  <si>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</si>
  <si>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</si>
  <si>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</si>
  <si>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</si>
  <si>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</si>
  <si>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</si>
  <si>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</si>
  <si>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</si>
  <si>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</si>
  <si>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</si>
  <si>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</si>
  <si>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</si>
  <si>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</si>
  <si>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</si>
  <si>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</si>
  <si>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</si>
  <si>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</si>
  <si>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</si>
  <si>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</si>
  <si>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</si>
  <si>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</si>
  <si>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</si>
  <si>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</si>
  <si>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</si>
  <si>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</si>
  <si>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</si>
  <si>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</si>
  <si>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</si>
  <si>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</si>
  <si>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</si>
  <si>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</si>
  <si>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</si>
  <si>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</si>
  <si>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</si>
  <si>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</si>
  <si>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</si>
  <si>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</si>
  <si>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</si>
  <si>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</si>
  <si>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</si>
  <si>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</si>
  <si>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</si>
  <si>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</si>
  <si>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</si>
  <si>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</si>
  <si>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</si>
  <si>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</si>
  <si>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</si>
  <si>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</si>
  <si>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</si>
  <si>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</si>
  <si>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</si>
  <si>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</si>
  <si>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</si>
  <si>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</si>
  <si>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</si>
  <si>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</si>
  <si>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</si>
  <si>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</si>
  <si>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</si>
  <si>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</si>
  <si>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</si>
  <si>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</si>
  <si>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</si>
  <si>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</si>
  <si>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</si>
  <si>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</si>
  <si>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</si>
  <si>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</si>
  <si>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</si>
  <si>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</si>
  <si>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</si>
  <si>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</si>
  <si>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</si>
  <si>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</si>
  <si>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</si>
  <si>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</si>
  <si>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</si>
  <si>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</si>
  <si>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</si>
  <si>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</si>
  <si>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</si>
  <si>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</si>
  <si>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</si>
  <si>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</si>
  <si>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</si>
  <si>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</si>
  <si>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</si>
  <si>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</si>
  <si>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</si>
  <si>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</si>
  <si>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</si>
  <si>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</si>
  <si>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</si>
  <si>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</si>
  <si>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</si>
  <si>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</si>
  <si>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</si>
  <si>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</si>
  <si>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</si>
  <si>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</si>
  <si>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</si>
  <si>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</si>
  <si>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</si>
  <si>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</si>
  <si>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</si>
  <si>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</si>
  <si>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</si>
  <si>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</si>
  <si>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</si>
  <si>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</si>
  <si>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</si>
  <si>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</si>
  <si>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</si>
  <si>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</si>
  <si>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</si>
  <si>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</si>
  <si>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</si>
  <si>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</si>
  <si>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</si>
  <si>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</si>
  <si>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</si>
  <si>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</si>
  <si>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</si>
  <si>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</si>
  <si>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</si>
  <si>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</si>
  <si>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</si>
  <si>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</si>
  <si>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</si>
  <si>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</si>
  <si>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</si>
  <si>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</si>
  <si>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</si>
  <si>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</si>
  <si>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</si>
  <si>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</si>
  <si>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</si>
  <si>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</si>
  <si>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</si>
  <si>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</si>
  <si>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</si>
  <si>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</si>
  <si>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</si>
  <si>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</si>
  <si>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</si>
  <si>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</si>
  <si>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</si>
  <si>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</si>
  <si>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</si>
  <si>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</si>
  <si>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</si>
  <si>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</si>
  <si>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</si>
  <si>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</si>
  <si>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</si>
  <si>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</si>
  <si>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</si>
  <si>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</si>
  <si>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</si>
  <si>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</si>
  <si>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</si>
  <si>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</si>
  <si>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</si>
  <si>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</si>
  <si>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</si>
  <si>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</si>
  <si>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</si>
  <si>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</si>
  <si>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</si>
  <si>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</si>
  <si>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</si>
  <si>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</si>
  <si>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</si>
  <si>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</si>
  <si>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</si>
  <si>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</si>
  <si>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</si>
  <si>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</si>
  <si>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</si>
  <si>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</si>
  <si>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</si>
  <si>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</si>
  <si>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</si>
  <si>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</si>
  <si>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</si>
  <si>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</si>
  <si>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</si>
  <si>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</si>
  <si>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</si>
  <si>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</si>
  <si>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</si>
  <si>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</si>
  <si>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</si>
  <si>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</si>
  <si>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</si>
  <si>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</si>
  <si>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</si>
  <si>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</si>
  <si>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</si>
  <si>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</si>
  <si>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</si>
  <si>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</si>
  <si>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</si>
  <si>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</si>
  <si>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</si>
  <si>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</si>
  <si>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</si>
  <si>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</si>
  <si>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</si>
  <si>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</si>
  <si>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</si>
  <si>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</si>
  <si>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</si>
  <si>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</si>
  <si>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</si>
  <si>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</si>
  <si>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</si>
  <si>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</si>
  <si>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</si>
  <si>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</si>
  <si>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</si>
  <si>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</si>
  <si>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</si>
  <si>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</si>
  <si>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</si>
  <si>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</si>
  <si>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</si>
  <si>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</si>
  <si>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</si>
  <si>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</si>
  <si>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</si>
  <si>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</si>
  <si>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</si>
  <si>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</si>
  <si>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</si>
  <si>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</si>
  <si>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</si>
  <si>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</si>
  <si>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</si>
  <si>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</si>
  <si>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</si>
  <si>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</si>
  <si>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</si>
  <si>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</si>
  <si>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</si>
  <si>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</si>
  <si>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</si>
  <si>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</si>
  <si>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</si>
  <si>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</si>
  <si>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</si>
  <si>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</si>
  <si>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</si>
  <si>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</si>
  <si>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</si>
  <si>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</si>
  <si>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</si>
  <si>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</si>
  <si>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</si>
  <si>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</si>
  <si>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</si>
  <si>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</si>
  <si>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</si>
  <si>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</si>
  <si>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</si>
  <si>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</si>
  <si>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</si>
  <si>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</si>
  <si>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</si>
  <si>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</si>
  <si>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</si>
  <si>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</si>
  <si>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</si>
  <si>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</si>
  <si>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</si>
  <si>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</si>
  <si>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</si>
  <si>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</si>
  <si>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</si>
  <si>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</si>
  <si>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</si>
  <si>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</si>
  <si>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</si>
  <si>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</si>
  <si>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</si>
  <si>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</si>
  <si>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</si>
  <si>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</si>
  <si>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</si>
  <si>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</si>
  <si>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</si>
  <si>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</si>
  <si>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</si>
  <si>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</si>
  <si>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</si>
  <si>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</si>
  <si>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</si>
  <si>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</si>
  <si>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</si>
  <si>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</si>
  <si>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</si>
  <si>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</si>
  <si>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</si>
  <si>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</si>
  <si>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</si>
  <si>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</si>
  <si>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</si>
  <si>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</si>
  <si>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</si>
  <si>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</si>
  <si>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</si>
  <si>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</si>
  <si>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</si>
  <si>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</si>
  <si>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</si>
  <si>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</si>
  <si>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</si>
  <si>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</si>
  <si>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</si>
  <si>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</si>
  <si>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</si>
  <si>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</si>
  <si>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</si>
  <si>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</si>
  <si>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</si>
  <si>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</si>
  <si>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</si>
  <si>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</si>
  <si>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</si>
  <si>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</si>
  <si>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</si>
  <si>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</si>
  <si>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</si>
  <si>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</si>
  <si>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</si>
  <si>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</si>
  <si>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</si>
  <si>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</si>
  <si>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</si>
  <si>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</si>
  <si>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</si>
  <si>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</si>
  <si>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</si>
  <si>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</si>
  <si>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</si>
  <si>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</si>
  <si>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</si>
  <si>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</si>
  <si>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</si>
  <si>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</si>
  <si>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</si>
  <si>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</si>
  <si>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</si>
  <si>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</si>
  <si>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</si>
  <si>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</si>
  <si>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</si>
  <si>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</si>
  <si>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</si>
  <si>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</si>
  <si>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</si>
  <si>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</si>
  <si>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</si>
  <si>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</si>
  <si>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</si>
  <si>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</si>
  <si>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</si>
  <si>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</si>
  <si>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</si>
  <si>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</si>
  <si>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</si>
  <si>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</si>
  <si>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</si>
  <si>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</si>
  <si>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</si>
  <si>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</si>
  <si>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</si>
  <si>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</si>
  <si>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</si>
  <si>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</si>
  <si>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</si>
  <si>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</si>
  <si>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</si>
  <si>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</si>
  <si>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</si>
  <si>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</si>
  <si>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</si>
  <si>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</si>
  <si>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</si>
  <si>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</si>
  <si>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</si>
  <si>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</si>
  <si>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</si>
  <si>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</si>
  <si>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</si>
  <si>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</si>
  <si>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</si>
  <si>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</si>
  <si>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</si>
  <si>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</si>
  <si>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</si>
  <si>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</si>
  <si>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</si>
  <si>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</si>
  <si>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</si>
  <si>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</si>
  <si>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</si>
  <si>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</si>
  <si>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</si>
  <si>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</si>
  <si>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</si>
  <si>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</si>
  <si>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</si>
  <si>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</si>
  <si>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</si>
  <si>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</si>
  <si>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</si>
  <si>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</si>
  <si>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</si>
  <si>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</si>
  <si>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</si>
  <si>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</si>
  <si>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</si>
  <si>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</si>
  <si>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</si>
  <si>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</si>
  <si>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</si>
  <si>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</si>
  <si>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</si>
  <si>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</si>
  <si>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</si>
  <si>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</si>
  <si>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</si>
  <si>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</si>
  <si>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</si>
  <si>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</si>
  <si>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</si>
  <si>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</si>
  <si>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</si>
  <si>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</si>
  <si>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</si>
  <si>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</si>
  <si>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</si>
  <si>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</si>
  <si>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</si>
  <si>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</si>
  <si>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</si>
  <si>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</si>
  <si>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</si>
  <si>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</si>
  <si>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</si>
  <si>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</si>
  <si>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</si>
  <si>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</si>
  <si>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</si>
  <si>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</si>
  <si>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</si>
  <si>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</si>
  <si>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</si>
  <si>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</si>
  <si>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</si>
  <si>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</si>
  <si>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</si>
  <si>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</si>
  <si>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</si>
  <si>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</si>
  <si>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</si>
  <si>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</si>
  <si>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</si>
  <si>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</si>
  <si>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</si>
  <si>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</si>
  <si>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</si>
  <si>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</si>
  <si>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</si>
  <si>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</si>
  <si>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</si>
  <si>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</si>
  <si>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</si>
  <si>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</si>
  <si>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</si>
  <si>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</si>
  <si>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</si>
  <si>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</si>
  <si>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</si>
  <si>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</si>
  <si>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</si>
  <si>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</si>
  <si>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</si>
  <si>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</si>
  <si>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</si>
  <si>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</si>
  <si>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</si>
  <si>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</si>
  <si>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</si>
  <si>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</si>
  <si>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</si>
  <si>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</si>
  <si>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</si>
  <si>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</si>
  <si>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</si>
  <si>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</si>
  <si>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</si>
  <si>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</si>
  <si>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</si>
  <si>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</si>
  <si>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</si>
  <si>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</si>
  <si>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</si>
  <si>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</si>
  <si>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</si>
  <si>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</si>
  <si>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</si>
  <si>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</si>
  <si>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</si>
  <si>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</si>
  <si>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</si>
  <si>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</si>
  <si>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</si>
  <si>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</si>
  <si>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</si>
  <si>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</si>
  <si>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</si>
  <si>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</si>
  <si>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</si>
  <si>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</si>
  <si>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</si>
  <si>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</si>
  <si>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</si>
  <si>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</si>
  <si>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</si>
  <si>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</si>
  <si>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</si>
  <si>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</si>
  <si>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</si>
  <si>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</si>
  <si>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</si>
  <si>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</si>
  <si>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</si>
  <si>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</si>
  <si>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</si>
  <si>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</si>
  <si>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</si>
  <si>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</si>
  <si>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</si>
  <si>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</si>
  <si>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</si>
  <si>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</si>
  <si>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</si>
  <si>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</si>
  <si>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</si>
  <si>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</si>
  <si>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</si>
  <si>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</si>
  <si>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</si>
  <si>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</si>
  <si>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</si>
  <si>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</si>
  <si>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</si>
  <si>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</si>
  <si>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</si>
  <si>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</si>
  <si>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</si>
  <si>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</si>
  <si>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</si>
  <si>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</si>
  <si>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</si>
  <si>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</si>
  <si>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</si>
  <si>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</si>
  <si>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</si>
  <si>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</si>
  <si>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</si>
  <si>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</si>
  <si>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</si>
  <si>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</si>
  <si>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</si>
  <si>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</si>
  <si>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</si>
  <si>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</si>
  <si>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</si>
  <si>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</si>
  <si>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</si>
  <si>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</si>
  <si>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</si>
  <si>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</si>
  <si>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</si>
  <si>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</si>
  <si>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</si>
  <si>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</si>
  <si>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</si>
  <si>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</si>
  <si>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</si>
  <si>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</si>
  <si>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</si>
  <si>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</si>
  <si>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</si>
  <si>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</si>
  <si>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</si>
  <si>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</si>
  <si>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</si>
  <si>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</si>
  <si>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</si>
  <si>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</si>
  <si>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</si>
  <si>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</si>
  <si>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</si>
  <si>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</si>
  <si>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</si>
  <si>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</si>
  <si>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</si>
  <si>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</si>
  <si>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</si>
  <si>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</si>
  <si>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</si>
  <si>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</si>
  <si>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</si>
  <si>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</si>
  <si>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</si>
  <si>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</si>
  <si>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</si>
  <si>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</si>
  <si>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</si>
  <si>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</si>
  <si>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</si>
  <si>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</si>
  <si>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</si>
  <si>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</si>
  <si>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</si>
  <si>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</si>
  <si>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</si>
  <si>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</si>
  <si>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</si>
  <si>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</si>
  <si>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</si>
  <si>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</si>
  <si>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</si>
  <si>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</si>
  <si>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</si>
  <si>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</si>
  <si>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</si>
  <si>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</si>
  <si>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</si>
  <si>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</si>
  <si>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</si>
  <si>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</si>
  <si>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</si>
  <si>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</si>
  <si>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</si>
  <si>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</si>
  <si>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</si>
  <si>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</si>
  <si>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</si>
  <si>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</si>
  <si>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</si>
  <si>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</si>
  <si>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</si>
  <si>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</si>
  <si>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</si>
  <si>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</si>
  <si>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</si>
  <si>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</si>
  <si>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</si>
  <si>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</si>
  <si>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</si>
  <si>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</si>
  <si>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</si>
  <si>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</si>
  <si>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</si>
  <si>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</si>
  <si>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</si>
  <si>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</si>
  <si>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</si>
  <si>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</si>
  <si>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</si>
  <si>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</si>
  <si>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</si>
  <si>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</si>
  <si>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</si>
  <si>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</si>
  <si>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</si>
  <si>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</si>
  <si>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</si>
  <si>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</si>
  <si>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</si>
  <si>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</si>
  <si>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</si>
  <si>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</si>
  <si>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</si>
  <si>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</si>
  <si>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</si>
  <si>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</si>
  <si>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</si>
  <si>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</si>
  <si>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</si>
  <si>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</si>
  <si>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</si>
  <si>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</si>
  <si>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</si>
  <si>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</si>
  <si>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</si>
  <si>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</si>
  <si>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</si>
  <si>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</si>
  <si>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</si>
  <si>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</si>
  <si>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</si>
  <si>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</si>
  <si>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</si>
  <si>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</si>
  <si>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</si>
  <si>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</si>
  <si>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</si>
  <si>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</si>
  <si>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</si>
  <si>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</si>
  <si>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</si>
  <si>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</si>
  <si>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</si>
  <si>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</si>
  <si>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</si>
  <si>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</si>
  <si>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</si>
  <si>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</si>
  <si>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</si>
  <si>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</si>
  <si>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</si>
  <si>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</si>
  <si>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</si>
  <si>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</si>
  <si>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</si>
  <si>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</si>
  <si>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</si>
  <si>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</si>
  <si>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</si>
  <si>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</si>
  <si>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</si>
  <si>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</si>
  <si>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</si>
  <si>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</si>
  <si>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</si>
  <si>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</si>
  <si>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</si>
  <si>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</si>
  <si>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</si>
  <si>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</si>
  <si>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</si>
  <si>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</si>
  <si>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</si>
  <si>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</si>
  <si>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</si>
  <si>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</si>
  <si>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</si>
  <si>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</si>
  <si>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</si>
  <si>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</si>
  <si>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</si>
  <si>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</si>
  <si>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</si>
  <si>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</si>
  <si>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</si>
  <si>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</si>
  <si>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</si>
  <si>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</si>
  <si>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</si>
  <si>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</si>
  <si>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</si>
  <si>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</si>
  <si>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</si>
  <si>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</si>
  <si>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</si>
  <si>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</si>
  <si>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</si>
  <si>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</si>
  <si>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</si>
  <si>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</si>
  <si>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</si>
  <si>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</si>
  <si>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</si>
  <si>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</si>
  <si>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</si>
  <si>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</si>
  <si>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</si>
  <si>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</si>
  <si>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</si>
  <si>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</si>
  <si>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</si>
  <si>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</si>
  <si>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</si>
  <si>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</si>
  <si>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</si>
  <si>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</si>
  <si>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</si>
  <si>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</si>
  <si>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</si>
  <si>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</si>
  <si>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</si>
  <si>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</si>
  <si>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</si>
  <si>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</si>
  <si>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</si>
  <si>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</si>
  <si>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</si>
  <si>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</si>
  <si>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</si>
  <si>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</si>
  <si>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</si>
  <si>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</si>
  <si>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</si>
  <si>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</si>
  <si>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</si>
  <si>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</si>
  <si>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</si>
  <si>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</si>
  <si>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</si>
  <si>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</si>
  <si>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</si>
  <si>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</si>
  <si>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</si>
  <si>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</si>
  <si>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</si>
  <si>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</si>
  <si>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</si>
  <si>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</si>
  <si>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</si>
  <si>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</si>
  <si>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</si>
  <si>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</si>
  <si>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</si>
  <si>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</si>
  <si>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</si>
  <si>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</si>
  <si>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</si>
  <si>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</si>
  <si>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</si>
  <si>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</si>
  <si>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</si>
  <si>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</si>
  <si>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</si>
  <si>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</si>
  <si>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</si>
  <si>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</si>
  <si>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</si>
  <si>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</si>
  <si>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</si>
  <si>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</si>
  <si>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</si>
  <si>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</si>
  <si>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</si>
  <si>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</si>
  <si>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</si>
  <si>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</si>
  <si>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</si>
  <si>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</si>
  <si>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</si>
  <si>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</si>
  <si>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</si>
  <si>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</si>
  <si>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</si>
  <si>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</si>
  <si>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</si>
  <si>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</si>
  <si>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</si>
  <si>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</si>
  <si>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</si>
  <si>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</si>
  <si>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</si>
  <si>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</si>
  <si>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</si>
  <si>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</si>
  <si>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</si>
  <si>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</si>
  <si>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</si>
  <si>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</si>
  <si>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</si>
  <si>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</si>
  <si>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</si>
  <si>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</si>
  <si>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</si>
  <si>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</si>
  <si>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</si>
  <si>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</si>
  <si>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</si>
  <si>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</si>
  <si>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</si>
  <si>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</si>
  <si>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</si>
  <si>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</si>
  <si>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</si>
  <si>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</si>
  <si>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</si>
  <si>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</si>
  <si>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</si>
  <si>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</si>
  <si>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</si>
  <si>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</si>
  <si>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</si>
  <si>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</si>
  <si>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</si>
  <si>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</si>
  <si>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</si>
  <si>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</si>
  <si>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</si>
  <si>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</si>
  <si>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</si>
  <si>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</si>
  <si>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</si>
  <si>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</si>
  <si>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</si>
  <si>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</si>
  <si>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</si>
  <si>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</si>
  <si>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</si>
  <si>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</si>
  <si>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</si>
  <si>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</si>
  <si>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</si>
  <si>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</si>
  <si>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</si>
  <si>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</si>
  <si>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</si>
  <si>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</si>
  <si>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</si>
  <si>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</si>
  <si>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</si>
  <si>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</si>
  <si>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</si>
  <si>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</si>
  <si>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</si>
  <si>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</si>
  <si>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</si>
  <si>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</si>
  <si>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</si>
  <si>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</si>
  <si>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</si>
  <si>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</si>
  <si>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</si>
  <si>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</si>
  <si>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</si>
  <si>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</si>
  <si>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</si>
  <si>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</si>
  <si>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</si>
  <si>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</si>
  <si>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</si>
  <si>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</si>
  <si>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</si>
  <si>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</si>
  <si>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</si>
  <si>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</si>
  <si>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</si>
  <si>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</si>
  <si>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</si>
  <si>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</si>
  <si>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</si>
  <si>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</si>
  <si>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</si>
  <si>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</si>
  <si>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</si>
  <si>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</si>
  <si>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</si>
  <si>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</si>
  <si>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</si>
  <si>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</si>
  <si>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</si>
  <si>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</si>
  <si>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</si>
  <si>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</si>
  <si>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</si>
  <si>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</si>
  <si>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</si>
  <si>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</si>
  <si>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</si>
  <si>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</si>
  <si>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</si>
  <si>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</si>
  <si>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</si>
  <si>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</si>
  <si>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</si>
  <si>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</si>
  <si>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</si>
  <si>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</si>
  <si>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</si>
  <si>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</si>
  <si>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</si>
  <si>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</si>
  <si>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</si>
  <si>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</si>
  <si>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</si>
  <si>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</si>
  <si>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</si>
  <si>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</si>
  <si>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</si>
  <si>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</si>
  <si>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</si>
  <si>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</si>
  <si>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</si>
  <si>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</si>
  <si>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</si>
  <si>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</si>
  <si>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</si>
  <si>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</si>
  <si>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</si>
  <si>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</si>
  <si>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</si>
  <si>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</si>
  <si>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</si>
  <si>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</si>
  <si>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</si>
  <si>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</si>
  <si>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</si>
  <si>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</si>
  <si>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</si>
  <si>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</si>
  <si>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</si>
  <si>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</si>
  <si>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</si>
  <si>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</si>
  <si>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</si>
  <si>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</si>
  <si>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</si>
  <si>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</si>
  <si>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</si>
  <si>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</si>
  <si>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</si>
  <si>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</si>
  <si>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</si>
  <si>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</si>
  <si>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</si>
  <si>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</si>
  <si>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</si>
  <si>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</si>
  <si>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</si>
  <si>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</si>
  <si>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</si>
  <si>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</si>
  <si>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</si>
  <si>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</si>
  <si>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</si>
  <si>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</si>
  <si>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</si>
  <si>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</si>
  <si>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</si>
  <si>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</si>
  <si>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</si>
  <si>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</si>
  <si>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</si>
  <si>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</si>
  <si>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</si>
  <si>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</si>
  <si>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</si>
  <si>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</si>
  <si>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</si>
  <si>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</si>
  <si>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</si>
  <si>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</si>
  <si>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</si>
  <si>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</si>
  <si>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</si>
  <si>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</si>
  <si>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</si>
  <si>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</si>
  <si>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</si>
  <si>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</si>
  <si>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</si>
  <si>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</si>
  <si>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</si>
  <si>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</si>
  <si>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</si>
  <si>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</si>
  <si>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</si>
  <si>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</si>
  <si>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</si>
  <si>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</si>
  <si>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</si>
  <si>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</si>
  <si>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</si>
  <si>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</si>
  <si>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</si>
  <si>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</si>
  <si>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</si>
  <si>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</si>
  <si>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</si>
  <si>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</si>
  <si>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</si>
  <si>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</si>
  <si>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</si>
  <si>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</si>
  <si>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</si>
  <si>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</si>
  <si>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</si>
  <si>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</si>
  <si>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</si>
  <si>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</si>
  <si>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</si>
  <si>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</si>
  <si>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</si>
  <si>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</si>
  <si>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</si>
  <si>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</si>
  <si>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</si>
  <si>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</si>
  <si>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</si>
  <si>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</si>
  <si>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</si>
  <si>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</si>
  <si>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</si>
  <si>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</si>
  <si>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</si>
  <si>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</si>
  <si>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</si>
  <si>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</si>
  <si>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</si>
  <si>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</si>
  <si>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</si>
  <si>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</si>
  <si>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</si>
  <si>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</si>
  <si>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</si>
  <si>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</si>
  <si>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</si>
  <si>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</si>
  <si>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</si>
  <si>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</si>
  <si>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</si>
  <si>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</si>
  <si>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</si>
  <si>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</si>
  <si>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</si>
  <si>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</si>
  <si>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</si>
  <si>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</si>
  <si>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</si>
  <si>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</si>
  <si>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</si>
  <si>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</si>
  <si>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</si>
  <si>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</si>
  <si>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</si>
  <si>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</si>
  <si>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</si>
  <si>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</si>
  <si>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</si>
  <si>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</si>
  <si>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</si>
  <si>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</si>
  <si>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</si>
  <si>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</si>
  <si>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</si>
  <si>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</si>
  <si>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</si>
  <si>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</si>
  <si>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</si>
  <si>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</si>
  <si>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</si>
  <si>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</si>
  <si>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</si>
  <si>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</si>
  <si>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</si>
  <si>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</si>
  <si>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</si>
  <si>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</si>
  <si>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</si>
  <si>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</si>
  <si>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</si>
  <si>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</si>
  <si>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</si>
  <si>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</si>
  <si>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</si>
  <si>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</si>
  <si>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</si>
  <si>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</si>
  <si>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</si>
  <si>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</si>
  <si>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</si>
  <si>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</si>
  <si>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</si>
  <si>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</si>
  <si>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</si>
  <si>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</si>
  <si>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</si>
  <si>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</si>
  <si>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</si>
  <si>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</si>
  <si>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</si>
  <si>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</si>
  <si>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</si>
  <si>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</si>
  <si>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</si>
  <si>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</si>
  <si>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</si>
  <si>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</si>
  <si>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</si>
  <si>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</si>
  <si>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</si>
  <si>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</si>
  <si>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</si>
  <si>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</si>
  <si>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</si>
  <si>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</si>
  <si>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</si>
  <si>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</si>
  <si>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</si>
  <si>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</si>
  <si>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</si>
  <si>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</si>
  <si>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</si>
  <si>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</si>
  <si>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</si>
  <si>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</si>
  <si>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</si>
  <si>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</si>
  <si>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</si>
  <si>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</si>
  <si>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</si>
  <si>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</si>
  <si>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</si>
  <si>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</si>
  <si>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</si>
  <si>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</si>
  <si>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</si>
  <si>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</si>
  <si>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</si>
  <si>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</si>
  <si>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</si>
  <si>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</si>
  <si>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</si>
  <si>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</si>
  <si>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</si>
  <si>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</si>
  <si>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</si>
  <si>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</si>
  <si>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</si>
  <si>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</si>
  <si>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</si>
  <si>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</si>
  <si>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</si>
  <si>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</si>
  <si>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</si>
  <si>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</si>
  <si>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</si>
  <si>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</si>
  <si>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</si>
  <si>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</si>
  <si>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</si>
  <si>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</si>
  <si>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</si>
  <si>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</si>
  <si>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</si>
  <si>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</si>
  <si>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</si>
  <si>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</si>
  <si>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</si>
  <si>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</si>
  <si>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</si>
  <si>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</si>
  <si>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</si>
  <si>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</si>
  <si>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</si>
  <si>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</si>
  <si>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</si>
  <si>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</si>
  <si>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</si>
  <si>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</si>
  <si>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</si>
  <si>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</si>
  <si>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</si>
  <si>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</si>
  <si>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</si>
  <si>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</si>
  <si>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</si>
  <si>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</si>
  <si>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</si>
  <si>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</si>
  <si>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</si>
  <si>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</si>
  <si>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</si>
  <si>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</si>
  <si>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</si>
  <si>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</si>
  <si>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</si>
  <si>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</si>
  <si>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</si>
  <si>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</si>
  <si>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</si>
  <si>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</si>
  <si>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</si>
  <si>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</si>
  <si>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</si>
  <si>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</si>
  <si>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</si>
  <si>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</si>
  <si>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</si>
  <si>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</si>
  <si>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</si>
  <si>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</si>
  <si>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</si>
  <si>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</si>
  <si>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</si>
  <si>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</si>
  <si>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</si>
  <si>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</si>
  <si>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</si>
  <si>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</si>
  <si>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</si>
  <si>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</si>
  <si>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</si>
  <si>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</si>
  <si>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</si>
  <si>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</si>
  <si>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</si>
  <si>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</si>
  <si>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</si>
  <si>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</si>
  <si>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</si>
  <si>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</si>
  <si>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</si>
  <si>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</si>
  <si>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</si>
  <si>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</si>
  <si>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</si>
  <si>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</si>
  <si>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</si>
  <si>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</si>
  <si>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</si>
  <si>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</si>
  <si>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</si>
  <si>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</si>
  <si>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</si>
  <si>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</si>
  <si>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</si>
  <si>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</si>
  <si>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</si>
  <si>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</si>
  <si>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</si>
  <si>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</si>
  <si>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</si>
  <si>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</si>
  <si>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</si>
  <si>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</si>
  <si>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</si>
  <si>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</si>
  <si>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</si>
  <si>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</si>
  <si>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</si>
  <si>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</si>
  <si>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</si>
  <si>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</si>
  <si>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</si>
  <si>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</si>
  <si>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</si>
  <si>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</si>
  <si>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</si>
  <si>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</si>
  <si>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</si>
  <si>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</si>
  <si>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</si>
  <si>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</si>
  <si>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</si>
  <si>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</si>
  <si>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</si>
  <si>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</si>
  <si>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</si>
  <si>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</si>
  <si>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</si>
  <si>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</si>
  <si>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</si>
  <si>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</si>
  <si>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</si>
  <si>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</si>
  <si>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</si>
  <si>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</si>
  <si>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</si>
  <si>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</si>
  <si>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</si>
  <si>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</si>
  <si>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</si>
  <si>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</si>
  <si>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</si>
  <si>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</si>
  <si>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</si>
  <si>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</si>
  <si>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</si>
  <si>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</si>
  <si>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</si>
  <si>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</si>
  <si>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</si>
  <si>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</si>
  <si>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</si>
  <si>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</si>
  <si>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</si>
  <si>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</si>
  <si>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</si>
  <si>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</si>
  <si>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</si>
  <si>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</si>
  <si>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</si>
  <si>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</si>
  <si>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</si>
  <si>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</si>
  <si>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</si>
  <si>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</si>
  <si>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</si>
  <si>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</si>
  <si>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</si>
  <si>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</si>
  <si>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</si>
  <si>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</si>
  <si>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</si>
  <si>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</si>
  <si>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</si>
  <si>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</si>
  <si>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</si>
  <si>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</si>
  <si>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</si>
  <si>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</si>
  <si>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</si>
  <si>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</si>
  <si>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</si>
  <si>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</si>
  <si>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</si>
  <si>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</si>
  <si>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</si>
  <si>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</si>
  <si>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</si>
  <si>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</si>
  <si>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</si>
  <si>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</si>
  <si>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</si>
  <si>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</si>
  <si>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</si>
  <si>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</si>
  <si>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</si>
  <si>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</si>
  <si>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</si>
  <si>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</si>
  <si>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</si>
  <si>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</si>
  <si>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</si>
  <si>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</si>
  <si>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</si>
  <si>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</si>
  <si>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</si>
  <si>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</si>
  <si>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</si>
  <si>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</si>
  <si>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</si>
  <si>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</si>
  <si>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</si>
  <si>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</si>
  <si>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</si>
  <si>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</si>
  <si>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</si>
  <si>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</si>
  <si>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</si>
  <si>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</si>
  <si>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</si>
  <si>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</si>
  <si>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</si>
  <si>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</si>
  <si>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</si>
  <si>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</si>
  <si>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</si>
  <si>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</si>
  <si>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</si>
  <si>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</si>
  <si>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</si>
  <si>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</si>
  <si>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</si>
  <si>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</si>
  <si>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</si>
  <si>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</si>
  <si>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</si>
  <si>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</si>
  <si>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</si>
  <si>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</si>
  <si>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</si>
  <si>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</si>
  <si>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</si>
  <si>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</si>
  <si>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</si>
  <si>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</si>
  <si>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</si>
  <si>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</si>
  <si>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</si>
  <si>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</si>
  <si>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</si>
  <si>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</si>
  <si>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</si>
  <si>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</si>
  <si>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</si>
  <si>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</si>
  <si>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</si>
  <si>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</si>
  <si>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</si>
  <si>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</si>
  <si>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</si>
  <si>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</si>
  <si>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</si>
  <si>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</si>
  <si>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</si>
  <si>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</si>
  <si>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</si>
  <si>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</si>
  <si>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</si>
  <si>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</si>
  <si>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</si>
  <si>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</si>
  <si>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</si>
  <si>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</si>
  <si>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</si>
  <si>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</si>
  <si>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</si>
  <si>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</si>
  <si>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</si>
  <si>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</si>
  <si>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</si>
  <si>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</si>
  <si>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</si>
  <si>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</si>
  <si>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</si>
  <si>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</si>
  <si>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</si>
  <si>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</si>
  <si>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</si>
  <si>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</si>
  <si>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</si>
  <si>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</si>
  <si>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</si>
  <si>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</si>
  <si>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</si>
  <si>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</si>
  <si>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</si>
  <si>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</si>
  <si>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</si>
  <si>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</si>
  <si>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</si>
  <si>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</si>
  <si>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</si>
  <si>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</si>
  <si>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</si>
  <si>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</si>
  <si>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</si>
  <si>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</si>
  <si>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</si>
  <si>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</si>
  <si>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</si>
  <si>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</si>
  <si>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</si>
  <si>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</si>
  <si>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</si>
  <si>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</si>
  <si>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</si>
  <si>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</si>
  <si>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</si>
  <si>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</si>
  <si>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</si>
  <si>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</si>
  <si>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</si>
  <si>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</si>
  <si>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</si>
  <si>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</si>
  <si>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</si>
  <si>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</si>
  <si>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</si>
  <si>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</si>
  <si>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</si>
  <si>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</si>
  <si>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</si>
  <si>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</si>
  <si>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</si>
  <si>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</si>
  <si>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</si>
  <si>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</si>
  <si>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</si>
  <si>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</si>
  <si>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</si>
  <si>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</si>
  <si>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</si>
  <si>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</si>
  <si>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</si>
  <si>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</si>
  <si>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</si>
  <si>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</si>
  <si>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</si>
  <si>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</si>
  <si>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</si>
  <si>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</si>
  <si>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</si>
  <si>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</si>
  <si>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</si>
  <si>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</si>
  <si>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</si>
  <si>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</si>
  <si>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</si>
  <si>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</si>
  <si>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</si>
  <si>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</si>
  <si>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</si>
  <si>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</si>
  <si>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</si>
  <si>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</si>
  <si>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</si>
  <si>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</si>
  <si>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</si>
  <si>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</si>
  <si>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</si>
  <si>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</si>
  <si>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</si>
  <si>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</si>
  <si>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</si>
  <si>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</si>
  <si>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</si>
  <si>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</si>
  <si>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</si>
  <si>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</si>
  <si>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</si>
  <si>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</si>
  <si>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</si>
  <si>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</si>
  <si>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</si>
  <si>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</si>
  <si>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</si>
  <si>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</si>
  <si>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</si>
  <si>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</si>
  <si>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</si>
  <si>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</si>
  <si>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</si>
  <si>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</si>
  <si>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</si>
  <si>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</si>
  <si>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</si>
  <si>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</si>
  <si>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</si>
  <si>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</si>
  <si>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</si>
  <si>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</si>
  <si>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</si>
  <si>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</si>
  <si>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</si>
  <si>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</si>
  <si>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</si>
  <si>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</si>
  <si>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</si>
  <si>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</si>
  <si>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</si>
  <si>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</si>
  <si>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</si>
  <si>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</si>
  <si>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</si>
  <si>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</si>
  <si>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</si>
  <si>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</si>
  <si>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</si>
  <si>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</si>
  <si>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</si>
  <si>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</si>
  <si>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</si>
  <si>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</si>
  <si>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</si>
  <si>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</si>
  <si>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</si>
  <si>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</si>
  <si>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</si>
  <si>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</si>
  <si>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</si>
  <si>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</si>
  <si>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</si>
  <si>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</si>
  <si>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</si>
  <si>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</si>
  <si>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</si>
  <si>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</si>
  <si>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</si>
  <si>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</si>
  <si>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</si>
  <si>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</si>
  <si>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</si>
  <si>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</si>
  <si>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</si>
  <si>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</si>
  <si>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</si>
  <si>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</si>
  <si>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</si>
  <si>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</si>
  <si>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</si>
  <si>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</si>
  <si>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</si>
  <si>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</si>
  <si>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</si>
  <si>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</si>
  <si>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</si>
  <si>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</si>
  <si>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</si>
  <si>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</si>
  <si>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</si>
  <si>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</si>
  <si>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</si>
  <si>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</si>
  <si>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</si>
  <si>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</si>
  <si>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</si>
  <si>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</si>
  <si>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</si>
  <si>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</si>
  <si>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</si>
  <si>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</si>
  <si>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</si>
  <si>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</si>
  <si>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</si>
  <si>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</si>
  <si>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</si>
  <si>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</si>
  <si>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</si>
  <si>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</si>
  <si>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</si>
  <si>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</si>
  <si>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</si>
  <si>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</si>
  <si>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</si>
  <si>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</si>
  <si>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</si>
  <si>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</si>
  <si>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</si>
  <si>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</si>
  <si>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</si>
  <si>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</si>
  <si>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</si>
  <si>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</si>
  <si>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</si>
  <si>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</si>
  <si>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</si>
  <si>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</si>
  <si>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</si>
  <si>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</si>
  <si>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</si>
  <si>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</si>
  <si>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</si>
  <si>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</si>
  <si>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</si>
  <si>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</si>
  <si>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</si>
  <si>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</si>
  <si>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</si>
  <si>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</si>
  <si>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</si>
  <si>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</si>
  <si>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</si>
  <si>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</si>
  <si>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</si>
  <si>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</si>
  <si>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</si>
  <si>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</si>
  <si>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</si>
  <si>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</si>
  <si>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</si>
  <si>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</si>
  <si>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</si>
  <si>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</si>
  <si>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</si>
  <si>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</si>
  <si>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</si>
  <si>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</si>
  <si>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</si>
  <si>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</si>
  <si>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</si>
  <si>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</si>
  <si>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</si>
  <si>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</si>
  <si>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</si>
  <si>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</si>
  <si>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</si>
  <si>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</si>
  <si>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</si>
  <si>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</si>
  <si>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</si>
  <si>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</si>
  <si>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</si>
  <si>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</si>
  <si>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</si>
  <si>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</si>
  <si>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</si>
  <si>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</si>
  <si>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</si>
  <si>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</si>
  <si>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</si>
  <si>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</si>
  <si>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</si>
  <si>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</si>
  <si>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</si>
  <si>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</si>
  <si>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</si>
  <si>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</si>
  <si>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</si>
  <si>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</si>
  <si>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</si>
  <si>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</si>
  <si>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</si>
  <si>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</si>
  <si>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</si>
  <si>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</si>
  <si>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</si>
  <si>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</si>
  <si>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</si>
  <si>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</si>
  <si>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</si>
  <si>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</si>
  <si>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</si>
  <si>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</si>
  <si>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</si>
  <si>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</si>
  <si>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</si>
  <si>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</si>
  <si>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</si>
  <si>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</si>
  <si>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</si>
  <si>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</si>
  <si>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</si>
  <si>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</si>
  <si>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</si>
  <si>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</si>
  <si>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</si>
  <si>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</si>
  <si>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</si>
  <si>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</si>
  <si>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</si>
  <si>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</si>
  <si>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</si>
  <si>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</si>
  <si>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</si>
  <si>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</si>
  <si>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</si>
  <si>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</si>
  <si>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</si>
  <si>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</si>
  <si>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</si>
  <si>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</si>
  <si>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</si>
  <si>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</si>
  <si>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</si>
  <si>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</si>
  <si>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</si>
  <si>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</si>
  <si>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</si>
  <si>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</si>
  <si>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</si>
  <si>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</si>
  <si>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</si>
  <si>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</si>
  <si>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</si>
  <si>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</si>
  <si>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</si>
  <si>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</si>
  <si>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</si>
  <si>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</si>
  <si>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</si>
  <si>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</si>
  <si>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</si>
  <si>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</si>
  <si>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</si>
  <si>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</si>
  <si>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</si>
  <si>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</si>
  <si>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</si>
  <si>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</si>
  <si>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</si>
  <si>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</si>
  <si>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</si>
  <si>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</si>
  <si>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</si>
  <si>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</si>
  <si>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</si>
  <si>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</si>
  <si>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</si>
  <si>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</si>
  <si>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</si>
  <si>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</si>
  <si>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</si>
  <si>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</si>
  <si>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</si>
  <si>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</si>
  <si>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</si>
  <si>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</si>
  <si>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</si>
  <si>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</si>
  <si>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</si>
  <si>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</si>
  <si>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</si>
  <si>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</si>
  <si>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</si>
  <si>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</si>
  <si>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</si>
  <si>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</si>
  <si>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</si>
  <si>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</si>
  <si>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</si>
  <si>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</si>
  <si>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</si>
  <si>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</si>
  <si>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</si>
  <si>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</si>
  <si>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</si>
  <si>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</si>
  <si>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</si>
  <si>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</si>
  <si>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</si>
  <si>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</si>
  <si>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</si>
  <si>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</si>
  <si>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</si>
  <si>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</si>
  <si>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</si>
  <si>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</si>
  <si>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</si>
  <si>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</si>
  <si>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</si>
  <si>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</si>
  <si>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</si>
  <si>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</si>
  <si>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</si>
  <si>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</si>
  <si>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</si>
  <si>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</si>
  <si>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</si>
  <si>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</si>
  <si>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</si>
  <si>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</si>
  <si>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</si>
  <si>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</si>
  <si>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</si>
  <si>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</si>
  <si>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</si>
  <si>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</si>
  <si>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</si>
  <si>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</si>
  <si>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</si>
  <si>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</si>
  <si>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</si>
  <si>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</si>
  <si>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</si>
  <si>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</si>
  <si>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</si>
  <si>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</si>
  <si>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</si>
  <si>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</si>
  <si>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</si>
  <si>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</si>
  <si>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</si>
  <si>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</si>
  <si>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</si>
  <si>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</si>
  <si>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</si>
  <si>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</si>
  <si>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</si>
  <si>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</si>
  <si>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</si>
  <si>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</si>
  <si>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</si>
  <si>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</si>
  <si>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</si>
  <si>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</si>
  <si>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</si>
  <si>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</si>
  <si>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</si>
  <si>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</si>
  <si>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</si>
  <si>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</si>
  <si>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</si>
  <si>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</si>
  <si>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</si>
  <si>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</si>
  <si>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</si>
  <si>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</si>
  <si>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</si>
  <si>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</si>
  <si>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</si>
  <si>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</si>
  <si>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</si>
  <si>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</si>
  <si>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</si>
  <si>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</si>
  <si>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</si>
  <si>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</si>
  <si>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</si>
  <si>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</si>
  <si>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</si>
  <si>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</si>
  <si>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</si>
  <si>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</si>
  <si>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</si>
  <si>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</si>
  <si>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</si>
  <si>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</si>
  <si>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</si>
  <si>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</si>
  <si>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</si>
  <si>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</si>
  <si>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</si>
  <si>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</si>
  <si>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</si>
  <si>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</si>
  <si>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</si>
  <si>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</si>
  <si>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</si>
  <si>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</si>
  <si>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</si>
  <si>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</si>
  <si>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</si>
  <si>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</si>
  <si>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</si>
  <si>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</si>
  <si>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</si>
  <si>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</si>
  <si>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</si>
  <si>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</si>
  <si>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</si>
  <si>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</si>
  <si>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</si>
  <si>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</si>
  <si>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</si>
  <si>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</si>
  <si>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</si>
  <si>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</si>
  <si>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</si>
  <si>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</si>
  <si>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</si>
  <si>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</si>
  <si>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</si>
  <si>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</si>
  <si>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</si>
  <si>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</si>
  <si>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</si>
  <si>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</si>
  <si>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</si>
  <si>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</si>
  <si>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</si>
  <si>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</si>
  <si>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</si>
  <si>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</si>
  <si>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</si>
  <si>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</si>
  <si>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</si>
  <si>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</si>
  <si>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</si>
  <si>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</si>
  <si>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</si>
  <si>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</si>
  <si>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</si>
  <si>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</si>
  <si>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</si>
  <si>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</si>
  <si>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</si>
  <si>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</si>
  <si>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</si>
  <si>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</si>
  <si>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</si>
  <si>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</si>
  <si>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</si>
  <si>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</si>
  <si>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</si>
  <si>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</si>
  <si>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</si>
  <si>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</si>
  <si>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</si>
  <si>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</si>
  <si>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</si>
  <si>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</si>
  <si>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</si>
  <si>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</si>
  <si>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</si>
  <si>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</si>
  <si>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</si>
  <si>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</si>
  <si>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</si>
  <si>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</si>
  <si>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</si>
  <si>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</si>
  <si>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</si>
  <si>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</si>
  <si>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</si>
  <si>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</si>
  <si>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</si>
  <si>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</si>
  <si>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</si>
  <si>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</si>
  <si>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</si>
  <si>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</si>
  <si>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</si>
  <si>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</si>
  <si>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</si>
  <si>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</si>
  <si>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</si>
  <si>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</si>
  <si>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</si>
  <si>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</si>
  <si>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</si>
  <si>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</si>
  <si>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</si>
  <si>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</si>
  <si>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</si>
  <si>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</si>
  <si>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</si>
  <si>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</si>
  <si>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</si>
  <si>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</si>
  <si>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</si>
  <si>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</si>
  <si>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</si>
  <si>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</si>
  <si>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</si>
  <si>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</si>
  <si>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</si>
  <si>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</si>
  <si>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</si>
  <si>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</si>
  <si>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</si>
  <si>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</si>
  <si>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</si>
  <si>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</si>
  <si>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</si>
  <si>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</si>
  <si>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</si>
  <si>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</si>
  <si>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</si>
  <si>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</si>
  <si>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</si>
  <si>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</si>
  <si>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</si>
  <si>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</si>
  <si>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</si>
  <si>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</si>
  <si>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</si>
  <si>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</si>
  <si>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</si>
  <si>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</si>
  <si>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</si>
  <si>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</si>
  <si>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</si>
  <si>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</si>
  <si>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</si>
  <si>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</si>
  <si>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</si>
  <si>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</si>
  <si>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</si>
  <si>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</si>
  <si>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</si>
  <si>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</si>
  <si>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</si>
  <si>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</si>
  <si>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</si>
  <si>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</si>
  <si>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</si>
  <si>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</si>
  <si>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</si>
  <si>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</si>
  <si>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</si>
  <si>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</si>
  <si>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</si>
  <si>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</si>
  <si>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</si>
  <si>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</si>
  <si>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</si>
  <si>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</si>
  <si>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</si>
  <si>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</si>
  <si>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</si>
  <si>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</si>
  <si>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</si>
  <si>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</si>
  <si>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</si>
  <si>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</si>
  <si>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</si>
  <si>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</si>
  <si>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</si>
  <si>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</si>
  <si>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</si>
  <si>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</si>
  <si>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</si>
  <si>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</si>
  <si>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</si>
  <si>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</si>
  <si>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</si>
  <si>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</si>
  <si>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</si>
  <si>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</si>
  <si>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</si>
  <si>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</si>
  <si>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</si>
  <si>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</si>
  <si>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</si>
  <si>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</si>
  <si>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</si>
  <si>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</si>
  <si>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</si>
  <si>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</si>
  <si>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</si>
  <si>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</si>
  <si>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</si>
  <si>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</si>
  <si>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</si>
  <si>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</si>
  <si>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</si>
  <si>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</si>
  <si>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</si>
  <si>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</si>
  <si>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</si>
  <si>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</si>
  <si>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</si>
  <si>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</si>
  <si>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</si>
  <si>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</si>
  <si>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</si>
  <si>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</si>
  <si>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</si>
  <si>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</si>
  <si>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</si>
  <si>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</si>
  <si>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</si>
  <si>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</si>
  <si>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</si>
  <si>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</si>
  <si>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</si>
  <si>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</si>
  <si>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</si>
  <si>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</si>
  <si>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</si>
  <si>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</si>
  <si>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</si>
  <si>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</si>
  <si>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</si>
  <si>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</si>
  <si>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</si>
  <si>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</si>
  <si>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</si>
  <si>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</si>
  <si>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</si>
  <si>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</si>
  <si>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</si>
  <si>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</si>
  <si>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</si>
  <si>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</si>
  <si>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</si>
  <si>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</si>
  <si>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</si>
  <si>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</si>
  <si>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</si>
  <si>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</si>
  <si>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</si>
  <si>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</si>
  <si>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</si>
  <si>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</si>
  <si>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</si>
  <si>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</si>
  <si>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</si>
  <si>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</si>
  <si>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</si>
  <si>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</si>
  <si>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</si>
  <si>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</si>
  <si>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</si>
  <si>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</si>
  <si>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</si>
  <si>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</si>
  <si>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</si>
  <si>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</si>
  <si>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</si>
  <si>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</si>
  <si>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</si>
  <si>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</si>
  <si>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</si>
  <si>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</si>
  <si>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</si>
  <si>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</si>
  <si>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</si>
  <si>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</si>
  <si>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</si>
  <si>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</si>
  <si>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</si>
  <si>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</si>
  <si>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</si>
  <si>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</si>
  <si>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</si>
  <si>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</si>
  <si>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</si>
  <si>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</si>
  <si>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</si>
  <si>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</si>
  <si>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</si>
  <si>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</si>
  <si>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</si>
  <si>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</si>
  <si>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</si>
  <si>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</si>
  <si>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</si>
  <si>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</si>
  <si>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</si>
  <si>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</si>
  <si>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</si>
  <si>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</si>
  <si>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</si>
  <si>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</si>
  <si>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</si>
  <si>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</si>
  <si>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</si>
  <si>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</si>
  <si>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</si>
  <si>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</si>
  <si>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</si>
  <si>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</si>
  <si>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</si>
  <si>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</si>
  <si>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</si>
  <si>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</si>
  <si>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</si>
  <si>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</si>
  <si>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</si>
  <si>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</si>
  <si>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</si>
  <si>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</si>
  <si>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</si>
  <si>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</si>
  <si>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</si>
  <si>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</si>
  <si>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</si>
  <si>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</si>
  <si>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</si>
  <si>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</si>
  <si>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</si>
  <si>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</si>
  <si>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</si>
  <si>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</si>
  <si>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</si>
  <si>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</si>
  <si>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</si>
  <si>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</si>
  <si>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</si>
  <si>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</si>
  <si>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</si>
  <si>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</si>
  <si>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</si>
  <si>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</si>
  <si>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</si>
  <si>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</si>
  <si>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</si>
  <si>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</si>
  <si>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</si>
  <si>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</si>
  <si>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</si>
  <si>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</si>
  <si>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</si>
  <si>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</si>
  <si>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</si>
  <si>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</si>
  <si>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</si>
  <si>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</si>
  <si>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</si>
  <si>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</si>
  <si>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</si>
  <si>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</si>
  <si>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</si>
  <si>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</si>
  <si>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</si>
  <si>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</si>
  <si>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</si>
  <si>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</si>
  <si>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</si>
  <si>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</si>
  <si>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</si>
  <si>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</si>
  <si>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</si>
  <si>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</si>
  <si>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</si>
  <si>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</si>
  <si>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</si>
  <si>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</si>
  <si>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</si>
  <si>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</si>
  <si>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</si>
  <si>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</si>
  <si>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</si>
  <si>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</si>
  <si>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</si>
  <si>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</si>
  <si>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</si>
  <si>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</si>
  <si>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</si>
  <si>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</si>
  <si>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</si>
  <si>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</si>
  <si>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</si>
  <si>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</si>
  <si>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</si>
  <si>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</si>
  <si>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</si>
  <si>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</si>
  <si>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</si>
  <si>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</si>
  <si>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</si>
  <si>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</si>
  <si>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</si>
  <si>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</si>
  <si>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</si>
  <si>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</si>
  <si>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</si>
  <si>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</si>
  <si>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</si>
  <si>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</si>
  <si>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</si>
  <si>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</si>
  <si>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</si>
  <si>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</si>
  <si>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</si>
  <si>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</si>
  <si>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</si>
  <si>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</si>
  <si>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</si>
  <si>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</si>
  <si>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</si>
  <si>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</si>
  <si>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</si>
  <si>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</si>
  <si>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</si>
  <si>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</si>
  <si>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</si>
  <si>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</si>
  <si>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</si>
  <si>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</si>
  <si>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</si>
  <si>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</si>
  <si>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</si>
  <si>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</si>
  <si>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</si>
  <si>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</si>
  <si>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</si>
  <si>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</si>
  <si>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</si>
  <si>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</si>
  <si>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</si>
  <si>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</si>
  <si>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</si>
  <si>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</si>
  <si>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</si>
  <si>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</si>
  <si>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</si>
  <si>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</si>
  <si>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</si>
  <si>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</si>
  <si>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</si>
  <si>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</si>
  <si>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</si>
  <si>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</si>
  <si>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</si>
  <si>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</si>
  <si>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</si>
  <si>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</si>
  <si>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</si>
  <si>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</si>
  <si>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</si>
  <si>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</si>
  <si>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</si>
  <si>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</si>
  <si>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</si>
  <si>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</si>
  <si>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</si>
  <si>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</si>
  <si>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</si>
  <si>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</si>
  <si>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</si>
  <si>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</si>
  <si>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</si>
  <si>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</si>
  <si>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</si>
  <si>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</si>
  <si>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</si>
  <si>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</si>
  <si>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</si>
  <si>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</si>
  <si>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</si>
  <si>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</si>
  <si>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</si>
  <si>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</si>
  <si>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</si>
  <si>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</si>
  <si>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</si>
  <si>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</si>
  <si>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</si>
  <si>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</si>
  <si>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</si>
  <si>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</si>
  <si>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</si>
  <si>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</si>
  <si>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</si>
  <si>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</si>
  <si>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</si>
  <si>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</si>
  <si>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</si>
  <si>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</si>
  <si>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</si>
  <si>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</si>
  <si>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</si>
  <si>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</si>
  <si>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</si>
  <si>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</si>
  <si>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</si>
  <si>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</si>
  <si>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</si>
  <si>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</si>
  <si>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</si>
  <si>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</si>
  <si>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</si>
  <si>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</si>
  <si>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</si>
  <si>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</si>
  <si>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</si>
  <si>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</si>
  <si>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</si>
  <si>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</si>
  <si>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</si>
  <si>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</si>
  <si>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</si>
  <si>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</si>
  <si>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</si>
  <si>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</si>
  <si>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</si>
  <si>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</si>
  <si>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</si>
  <si>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</si>
  <si>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</si>
  <si>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</si>
  <si>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</si>
  <si>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</si>
  <si>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</si>
  <si>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</si>
  <si>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</si>
  <si>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</si>
  <si>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</si>
  <si>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</si>
  <si>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</si>
  <si>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</si>
  <si>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</si>
  <si>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</si>
  <si>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</si>
  <si>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</si>
  <si>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</si>
  <si>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</si>
  <si>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</si>
  <si>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</si>
  <si>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</si>
  <si>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</si>
  <si>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</si>
  <si>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</si>
  <si>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</si>
  <si>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</si>
  <si>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</si>
  <si>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</si>
  <si>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</si>
  <si>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</si>
  <si>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</si>
  <si>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</si>
  <si>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</si>
  <si>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</si>
  <si>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</si>
  <si>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</si>
  <si>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</si>
  <si>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</si>
  <si>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</si>
  <si>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</si>
  <si>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</si>
  <si>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</si>
  <si>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</si>
  <si>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</si>
  <si>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</si>
  <si>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</si>
  <si>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</si>
  <si>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</si>
  <si>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</si>
  <si>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</si>
  <si>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</si>
  <si>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</si>
  <si>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</si>
  <si>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</si>
  <si>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</si>
  <si>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</si>
  <si>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</si>
  <si>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</si>
  <si>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</si>
  <si>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</si>
  <si>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</si>
  <si>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</si>
  <si>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</si>
  <si>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</si>
  <si>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</si>
  <si>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</si>
  <si>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</si>
  <si>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</si>
  <si>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</si>
  <si>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</si>
  <si>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</si>
  <si>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</si>
  <si>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</si>
  <si>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</si>
  <si>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</si>
  <si>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</si>
  <si>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</si>
  <si>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</si>
  <si>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</si>
  <si>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</si>
  <si>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</si>
  <si>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</si>
  <si>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</si>
  <si>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</si>
  <si>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</si>
  <si>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</si>
  <si>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</si>
  <si>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</si>
  <si>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</si>
  <si>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</si>
  <si>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</si>
  <si>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</si>
  <si>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</si>
  <si>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</si>
  <si>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</si>
  <si>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</si>
  <si>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</si>
  <si>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</si>
  <si>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</si>
  <si>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</si>
  <si>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</si>
  <si>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</si>
  <si>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</si>
  <si>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</si>
  <si>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</si>
  <si>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</si>
  <si>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</si>
  <si>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</si>
  <si>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</si>
  <si>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</si>
  <si>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</si>
  <si>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</si>
  <si>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</si>
  <si>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</si>
  <si>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</si>
  <si>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</si>
  <si>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</si>
  <si>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</si>
  <si>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</si>
  <si>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</si>
  <si>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</si>
  <si>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</si>
  <si>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</si>
  <si>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</si>
  <si>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</si>
  <si>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</si>
  <si>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</si>
  <si>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</si>
  <si>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</si>
  <si>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</si>
  <si>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</si>
  <si>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</si>
  <si>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</si>
  <si>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</si>
  <si>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</si>
  <si>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</si>
  <si>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</si>
  <si>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</si>
  <si>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</si>
  <si>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</si>
  <si>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</si>
  <si>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</si>
  <si>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</si>
  <si>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</si>
  <si>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</si>
  <si>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</si>
  <si>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</si>
  <si>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</si>
  <si>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</si>
  <si>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</si>
  <si>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</si>
  <si>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</si>
  <si>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</si>
  <si>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</si>
  <si>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</si>
  <si>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</si>
  <si>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</si>
  <si>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</si>
  <si>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</si>
  <si>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</si>
  <si>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</si>
  <si>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</si>
  <si>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</si>
  <si>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</si>
  <si>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</si>
  <si>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</si>
  <si>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</si>
  <si>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</si>
  <si>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</si>
  <si>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</si>
  <si>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</si>
  <si>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</si>
  <si>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</si>
  <si>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</si>
  <si>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</si>
  <si>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</si>
  <si>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</si>
  <si>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</si>
  <si>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</si>
  <si>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</si>
  <si>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</si>
  <si>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</si>
  <si>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</si>
  <si>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</si>
  <si>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</si>
  <si>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</si>
  <si>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</si>
  <si>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</si>
  <si>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</si>
  <si>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</si>
  <si>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</si>
  <si>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</si>
  <si>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</si>
  <si>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</si>
  <si>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</si>
  <si>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</si>
  <si>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</si>
  <si>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</si>
  <si>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</si>
  <si>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</si>
  <si>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</si>
  <si>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</si>
  <si>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</si>
  <si>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</si>
  <si>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</si>
  <si>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</si>
  <si>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</si>
  <si>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</si>
  <si>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</si>
  <si>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</si>
  <si>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</si>
  <si>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</si>
  <si>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</si>
  <si>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</si>
  <si>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</si>
  <si>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</si>
  <si>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</si>
  <si>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</si>
  <si>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</si>
  <si>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</si>
  <si>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</si>
  <si>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</si>
  <si>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</si>
  <si>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</si>
  <si>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</si>
  <si>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</si>
  <si>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</si>
  <si>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</si>
  <si>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</si>
  <si>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</si>
  <si>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</si>
  <si>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</si>
  <si>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</si>
  <si>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</si>
  <si>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</si>
  <si>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</si>
  <si>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</si>
  <si>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</si>
  <si>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</si>
  <si>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</si>
  <si>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</si>
  <si>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</si>
  <si>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</si>
  <si>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</si>
  <si>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</si>
  <si>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</si>
  <si>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</si>
  <si>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</si>
  <si>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</si>
  <si>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</si>
  <si>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</si>
  <si>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</si>
  <si>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</si>
  <si>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</si>
  <si>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</si>
  <si>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</si>
  <si>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</si>
  <si>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</si>
  <si>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</si>
  <si>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</si>
  <si>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</si>
  <si>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</si>
  <si>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</si>
  <si>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</si>
  <si>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</si>
  <si>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</si>
  <si>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</si>
  <si>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</si>
  <si>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</si>
  <si>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</si>
  <si>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</si>
  <si>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</si>
  <si>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</si>
  <si>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</si>
  <si>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</si>
  <si>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</si>
  <si>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</si>
  <si>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</si>
  <si>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</si>
  <si>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</si>
  <si>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</si>
  <si>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</si>
  <si>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</si>
  <si>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</si>
  <si>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</si>
  <si>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</si>
  <si>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</si>
  <si>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</si>
  <si>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</si>
  <si>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</si>
  <si>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</si>
  <si>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</si>
  <si>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</si>
  <si>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</si>
  <si>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</si>
  <si>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</si>
  <si>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</si>
  <si>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</si>
  <si>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</si>
  <si>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</si>
  <si>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</si>
  <si>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</si>
  <si>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</si>
  <si>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</si>
  <si>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</si>
  <si>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</si>
  <si>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</si>
  <si>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</si>
  <si>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</si>
  <si>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</si>
  <si>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</si>
  <si>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</si>
  <si>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</si>
  <si>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</si>
  <si>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</si>
  <si>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</si>
  <si>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</si>
  <si>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</si>
  <si>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</si>
  <si>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</si>
  <si>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</si>
  <si>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</si>
  <si>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</si>
  <si>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</si>
  <si>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</si>
  <si>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</si>
  <si>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</si>
  <si>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</si>
  <si>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</si>
  <si>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</si>
  <si>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</si>
  <si>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</si>
  <si>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</si>
  <si>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</si>
  <si>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</si>
  <si>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</si>
  <si>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</si>
  <si>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</si>
  <si>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</si>
  <si>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</si>
  <si>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</si>
  <si>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</si>
  <si>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</si>
  <si>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</si>
  <si>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</si>
  <si>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</si>
  <si>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</si>
  <si>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</si>
  <si>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</si>
  <si>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</si>
  <si>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</si>
  <si>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</si>
  <si>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</si>
  <si>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</si>
  <si>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</si>
  <si>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</si>
  <si>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</si>
  <si>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</si>
  <si>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</si>
  <si>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</si>
  <si>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</si>
  <si>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</si>
  <si>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</si>
  <si>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</si>
  <si>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</si>
  <si>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</si>
  <si>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</si>
  <si>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</si>
  <si>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</si>
  <si>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</si>
  <si>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</si>
  <si>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</si>
  <si>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</si>
  <si>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</si>
  <si>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</si>
  <si>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</si>
  <si>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</si>
  <si>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</si>
  <si>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</si>
  <si>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</si>
  <si>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</si>
  <si>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</si>
  <si>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</si>
  <si>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</si>
  <si>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</si>
  <si>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</si>
  <si>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</si>
  <si>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</si>
  <si>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</si>
  <si>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</si>
  <si>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</si>
  <si>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</si>
  <si>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</si>
  <si>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</si>
  <si>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</si>
  <si>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</si>
  <si>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</si>
  <si>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</si>
  <si>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</si>
  <si>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</si>
  <si>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</si>
  <si>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</si>
  <si>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</si>
  <si>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</si>
  <si>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</si>
  <si>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</si>
  <si>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</si>
  <si>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</si>
  <si>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</si>
  <si>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</si>
  <si>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</si>
  <si>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</si>
  <si>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</si>
  <si>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</si>
  <si>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</si>
  <si>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</si>
  <si>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</si>
  <si>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</si>
  <si>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</si>
  <si>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</si>
  <si>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</si>
  <si>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</si>
  <si>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</si>
  <si>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</si>
  <si>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</si>
  <si>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</si>
  <si>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</si>
  <si>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</si>
  <si>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</si>
  <si>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</si>
  <si>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</si>
  <si>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</si>
  <si>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</si>
  <si>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</si>
  <si>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</si>
  <si>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</si>
  <si>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</si>
  <si>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</si>
  <si>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</si>
  <si>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</si>
  <si>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</si>
  <si>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</si>
  <si>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</si>
  <si>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</si>
  <si>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</si>
  <si>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</si>
  <si>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</si>
  <si>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</si>
  <si>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</si>
  <si>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</si>
  <si>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</si>
  <si>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</si>
  <si>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</si>
  <si>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</si>
  <si>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</si>
  <si>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</si>
  <si>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</si>
  <si>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</si>
  <si>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</si>
  <si>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</si>
  <si>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</si>
  <si>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</si>
  <si>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</si>
  <si>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</si>
  <si>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</si>
  <si>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</si>
  <si>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</si>
  <si>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</si>
  <si>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</si>
  <si>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</si>
  <si>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</si>
  <si>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</si>
  <si>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</si>
  <si>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</si>
  <si>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</si>
  <si>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</si>
  <si>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</si>
  <si>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</si>
  <si>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</si>
  <si>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</si>
  <si>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</si>
  <si>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</si>
  <si>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</si>
  <si>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</si>
  <si>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</si>
  <si>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</si>
  <si>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</si>
  <si>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</si>
  <si>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</si>
  <si>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</si>
  <si>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</si>
  <si>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</si>
  <si>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</si>
  <si>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</si>
  <si>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</si>
  <si>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</si>
  <si>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</si>
  <si>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</si>
  <si>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</si>
  <si>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</si>
  <si>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</si>
  <si>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</si>
  <si>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</si>
  <si>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</si>
  <si>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</si>
  <si>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</si>
  <si>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</si>
  <si>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</si>
  <si>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</si>
  <si>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</si>
  <si>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</si>
  <si>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</si>
  <si>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</si>
  <si>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</si>
  <si>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</si>
  <si>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</si>
  <si>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</si>
  <si>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</si>
  <si>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</si>
  <si>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</si>
  <si>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</si>
  <si>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</si>
  <si>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</si>
  <si>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</si>
  <si>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</si>
  <si>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</si>
  <si>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</si>
  <si>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</si>
  <si>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</si>
  <si>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</si>
  <si>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</si>
  <si>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</si>
  <si>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</si>
  <si>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</si>
  <si>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</si>
  <si>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</si>
  <si>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</si>
  <si>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</si>
  <si>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</si>
  <si>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</si>
  <si>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</si>
  <si>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</si>
  <si>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</si>
  <si>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</si>
  <si>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</si>
  <si>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</si>
  <si>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</si>
  <si>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</si>
  <si>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</si>
  <si>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</si>
  <si>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</si>
  <si>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</si>
  <si>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</si>
  <si>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</si>
  <si>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</si>
  <si>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</si>
  <si>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</si>
  <si>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</si>
  <si>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</si>
  <si>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</si>
  <si>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</si>
  <si>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</si>
  <si>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</si>
  <si>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</si>
  <si>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</si>
  <si>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</si>
  <si>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</si>
  <si>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</si>
  <si>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</si>
  <si>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</si>
  <si>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</si>
  <si>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</si>
  <si>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</si>
  <si>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</si>
  <si>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</si>
  <si>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</si>
  <si>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</si>
  <si>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</si>
  <si>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</si>
  <si>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</si>
  <si>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</si>
  <si>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</si>
  <si>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</si>
  <si>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</si>
  <si>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</si>
  <si>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</si>
  <si>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</si>
  <si>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</si>
  <si>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</si>
  <si>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</si>
  <si>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</si>
  <si>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</si>
  <si>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</si>
  <si>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</si>
  <si>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</si>
  <si>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</si>
  <si>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</si>
  <si>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</si>
  <si>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</si>
  <si>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</si>
  <si>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</si>
  <si>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</si>
  <si>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</si>
  <si>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</si>
  <si>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</si>
  <si>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</si>
  <si>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</si>
  <si>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</si>
  <si>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</si>
  <si>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</si>
  <si>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</si>
  <si>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</si>
  <si>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</si>
  <si>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</si>
  <si>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</si>
  <si>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</si>
  <si>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</si>
  <si>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</si>
  <si>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</si>
  <si>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</si>
  <si>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</si>
  <si>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</si>
  <si>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</si>
  <si>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</si>
  <si>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</si>
  <si>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</si>
  <si>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</si>
  <si>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</si>
  <si>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</si>
  <si>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</si>
  <si>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</si>
  <si>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</si>
  <si>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</si>
  <si>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</si>
  <si>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</si>
  <si>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</si>
  <si>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</si>
  <si>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</si>
  <si>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</si>
  <si>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</si>
  <si>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</si>
  <si>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</si>
  <si>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</si>
  <si>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</si>
  <si>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</si>
  <si>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</si>
  <si>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</si>
  <si>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</si>
  <si>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</si>
  <si>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</si>
  <si>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</si>
  <si>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</si>
  <si>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</si>
  <si>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</si>
  <si>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</si>
  <si>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</si>
  <si>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</si>
  <si>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</si>
  <si>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</si>
  <si>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</si>
  <si>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</si>
  <si>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</si>
  <si>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</si>
  <si>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</si>
  <si>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</si>
  <si>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</si>
  <si>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</si>
  <si>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</si>
  <si>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</si>
  <si>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</si>
  <si>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</si>
  <si>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</si>
  <si>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</si>
  <si>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</si>
  <si>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</si>
  <si>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</si>
  <si>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</si>
  <si>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</si>
  <si>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</si>
  <si>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</si>
  <si>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</si>
  <si>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</si>
  <si>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</si>
  <si>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</si>
  <si>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</si>
  <si>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</si>
  <si>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</si>
  <si>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</si>
  <si>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</si>
  <si>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</si>
  <si>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</si>
  <si>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</si>
  <si>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</si>
  <si>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</si>
  <si>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</si>
  <si>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</si>
  <si>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</si>
  <si>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</si>
  <si>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</si>
  <si>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</si>
  <si>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</si>
  <si>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</si>
  <si>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</si>
  <si>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</si>
  <si>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</si>
  <si>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</si>
  <si>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</si>
  <si>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</si>
  <si>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</si>
  <si>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</si>
  <si>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</si>
  <si>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</si>
  <si>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</si>
  <si>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</si>
  <si>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</si>
  <si>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</si>
  <si>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</si>
  <si>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</si>
  <si>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</si>
  <si>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</si>
  <si>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</si>
  <si>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</si>
  <si>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</si>
  <si>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</si>
  <si>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</si>
  <si>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</si>
  <si>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</si>
  <si>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</si>
  <si>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</si>
  <si>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</si>
  <si>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</si>
  <si>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</si>
  <si>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</si>
  <si>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</si>
  <si>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</si>
  <si>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</si>
  <si>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</si>
  <si>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</si>
  <si>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</si>
  <si>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</si>
  <si>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</si>
  <si>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</si>
  <si>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</si>
  <si>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</si>
  <si>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</si>
  <si>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</si>
  <si>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</si>
  <si>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</si>
  <si>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</si>
  <si>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</si>
  <si>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</si>
  <si>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</si>
  <si>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</si>
  <si>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</si>
  <si>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</si>
  <si>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</si>
  <si>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</si>
  <si>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</si>
  <si>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</si>
  <si>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</si>
  <si>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</si>
  <si>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</si>
  <si>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</si>
  <si>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</si>
  <si>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</si>
  <si>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</si>
  <si>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</si>
  <si>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</si>
  <si>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</si>
  <si>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</si>
  <si>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</si>
  <si>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</si>
  <si>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</si>
  <si>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</si>
  <si>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</si>
  <si>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</si>
  <si>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</si>
  <si>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</si>
  <si>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</si>
  <si>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</si>
  <si>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</si>
  <si>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</si>
  <si>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</si>
  <si>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</si>
  <si>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</si>
  <si>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</si>
  <si>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</si>
  <si>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</si>
  <si>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</si>
  <si>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</si>
  <si>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</si>
  <si>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</si>
  <si>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</si>
  <si>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</si>
  <si>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</si>
  <si>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</si>
  <si>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</si>
  <si>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</si>
  <si>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</si>
  <si>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</si>
  <si>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</si>
  <si>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</si>
  <si>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</si>
  <si>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</si>
  <si>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</si>
  <si>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</si>
  <si>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</si>
  <si>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</si>
  <si>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</si>
  <si>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</si>
  <si>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</si>
  <si>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</si>
  <si>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</si>
  <si>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</si>
  <si>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</si>
  <si>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</si>
  <si>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</si>
  <si>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</si>
  <si>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</si>
  <si>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</si>
  <si>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</si>
  <si>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</si>
  <si>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</si>
  <si>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</si>
  <si>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</si>
  <si>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</si>
  <si>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</si>
  <si>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</si>
  <si>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</si>
  <si>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</si>
  <si>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</si>
  <si>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</si>
  <si>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</si>
  <si>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</si>
  <si>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</si>
  <si>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</si>
  <si>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</si>
  <si>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</si>
  <si>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</si>
  <si>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</si>
  <si>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</si>
  <si>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</si>
  <si>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</si>
  <si>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</si>
  <si>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</si>
  <si>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</si>
  <si>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</si>
  <si>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</si>
  <si>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</si>
  <si>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</si>
  <si>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</si>
  <si>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</si>
  <si>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</si>
  <si>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</si>
  <si>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</si>
  <si>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</si>
  <si>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</si>
  <si>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</si>
  <si>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</si>
  <si>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</si>
  <si>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</si>
  <si>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</si>
  <si>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</si>
  <si>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</si>
  <si>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</si>
  <si>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</si>
  <si>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</si>
  <si>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</si>
  <si>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</si>
  <si>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</si>
  <si>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</si>
  <si>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</si>
  <si>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</si>
  <si>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</si>
  <si>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</si>
  <si>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</si>
  <si>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</si>
  <si>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</si>
  <si>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</si>
  <si>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</si>
  <si>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</si>
  <si>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</si>
  <si>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</si>
  <si>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</si>
  <si>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</si>
  <si>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</si>
  <si>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</si>
  <si>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</si>
  <si>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</si>
  <si>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</si>
  <si>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</si>
  <si>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</si>
  <si>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</si>
  <si>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</si>
  <si>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</si>
  <si>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</si>
  <si>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</si>
  <si>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</si>
  <si>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</si>
  <si>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</si>
  <si>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</si>
  <si>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</si>
  <si>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</si>
  <si>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</si>
  <si>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</si>
  <si>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</si>
  <si>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</si>
  <si>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</si>
  <si>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</si>
  <si>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</si>
  <si>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</si>
  <si>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</si>
  <si>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</si>
  <si>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</si>
  <si>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</si>
  <si>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</si>
  <si>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</si>
  <si>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</si>
  <si>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</si>
  <si>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</si>
  <si>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</si>
  <si>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</si>
  <si>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</si>
  <si>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</si>
  <si>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</si>
  <si>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</si>
  <si>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</si>
  <si>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</si>
  <si>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</si>
  <si>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</si>
  <si>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</si>
  <si>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</si>
  <si>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</si>
  <si>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</si>
  <si>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</si>
  <si>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</si>
  <si>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</si>
  <si>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</si>
  <si>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</si>
  <si>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</si>
  <si>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</si>
  <si>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</si>
  <si>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</si>
  <si>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</si>
  <si>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</si>
  <si>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</si>
  <si>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</si>
  <si>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</si>
  <si>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</si>
  <si>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</si>
  <si>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</si>
  <si>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</si>
  <si>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</si>
  <si>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</si>
  <si>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</si>
  <si>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</si>
  <si>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</si>
  <si>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</si>
  <si>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</si>
  <si>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</si>
  <si>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</si>
  <si>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</si>
  <si>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</si>
  <si>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</si>
  <si>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</si>
  <si>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</si>
  <si>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</si>
  <si>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</si>
  <si>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</si>
  <si>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</si>
  <si>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</si>
  <si>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</si>
  <si>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</si>
  <si>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</si>
  <si>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</si>
  <si>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</si>
  <si>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</si>
  <si>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</si>
  <si>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</si>
  <si>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</si>
  <si>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</si>
  <si>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</si>
  <si>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</si>
  <si>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</si>
  <si>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</si>
  <si>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</si>
  <si>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</si>
  <si>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</si>
  <si>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</si>
  <si>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</si>
  <si>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</si>
  <si>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</si>
  <si>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</si>
  <si>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</si>
  <si>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</si>
  <si>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</si>
  <si>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</si>
  <si>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</si>
  <si>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</si>
  <si>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</si>
  <si>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</si>
  <si>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</si>
  <si>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</si>
  <si>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</si>
  <si>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</si>
  <si>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</si>
  <si>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</si>
  <si>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</si>
  <si>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</si>
  <si>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</si>
  <si>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</si>
  <si>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</si>
  <si>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</si>
  <si>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</si>
  <si>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</si>
  <si>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</si>
  <si>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</si>
  <si>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</si>
  <si>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</si>
  <si>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</si>
  <si>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</si>
  <si>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</si>
  <si>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</si>
  <si>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</si>
  <si>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</si>
  <si>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</si>
  <si>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</si>
  <si>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</si>
  <si>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</si>
  <si>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</si>
  <si>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</si>
  <si>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</si>
  <si>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</si>
  <si>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</si>
  <si>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</si>
  <si>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</si>
  <si>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</si>
  <si>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</si>
  <si>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</si>
  <si>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</si>
  <si>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</si>
  <si>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</si>
  <si>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</si>
  <si>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</si>
  <si>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</si>
  <si>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</si>
  <si>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</si>
  <si>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</si>
  <si>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</si>
  <si>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</si>
  <si>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</si>
  <si>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</si>
  <si>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</si>
  <si>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</si>
  <si>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</si>
  <si>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</si>
  <si>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</si>
  <si>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</si>
  <si>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</si>
  <si>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</si>
  <si>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</si>
  <si>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</si>
  <si>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</si>
  <si>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</si>
  <si>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</si>
  <si>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</si>
  <si>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</si>
  <si>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</si>
  <si>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</si>
  <si>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</si>
  <si>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</si>
  <si>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</si>
  <si>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</si>
  <si>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</si>
  <si>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</si>
  <si>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</si>
  <si>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</si>
  <si>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</si>
  <si>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</si>
  <si>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</si>
  <si>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</si>
  <si>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</si>
  <si>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</si>
  <si>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</si>
  <si>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</si>
  <si>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</si>
  <si>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</si>
  <si>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</si>
  <si>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</si>
  <si>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</si>
  <si>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</si>
  <si>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</si>
  <si>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</si>
  <si>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</si>
  <si>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</si>
  <si>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</si>
  <si>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</si>
  <si>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</si>
  <si>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</si>
  <si>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</si>
  <si>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</si>
  <si>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</si>
  <si>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</si>
  <si>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</si>
  <si>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</si>
  <si>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</si>
  <si>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</si>
  <si>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</si>
  <si>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</si>
  <si>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</si>
  <si>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</si>
  <si>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</si>
  <si>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</si>
  <si>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</si>
  <si>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</si>
  <si>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</si>
  <si>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</si>
  <si>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</si>
  <si>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</si>
  <si>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</si>
  <si>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</si>
  <si>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</si>
  <si>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</si>
  <si>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</si>
  <si>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</si>
  <si>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</si>
  <si>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</si>
  <si>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</si>
  <si>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</si>
  <si>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</si>
  <si>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</si>
  <si>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</si>
  <si>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</si>
  <si>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</si>
  <si>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</si>
  <si>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</si>
  <si>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</si>
  <si>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</si>
  <si>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</si>
  <si>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</si>
  <si>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</si>
  <si>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</si>
  <si>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</si>
  <si>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</si>
  <si>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</si>
  <si>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</si>
  <si>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</si>
  <si>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</si>
  <si>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</si>
  <si>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</si>
  <si>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</si>
  <si>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</si>
  <si>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</si>
  <si>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</si>
  <si>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</si>
  <si>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</si>
  <si>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</si>
  <si>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</si>
  <si>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</si>
  <si>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</si>
  <si>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</si>
  <si>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</si>
  <si>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</si>
  <si>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</si>
  <si>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</si>
  <si>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</si>
  <si>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</si>
  <si>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</si>
  <si>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</si>
  <si>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</si>
  <si>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</si>
  <si>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</si>
  <si>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</si>
  <si>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</si>
  <si>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</si>
  <si>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</si>
  <si>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</si>
  <si>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</si>
  <si>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</si>
  <si>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</si>
  <si>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</si>
  <si>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</si>
  <si>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</si>
  <si>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</si>
  <si>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</si>
  <si>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</si>
  <si>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</si>
  <si>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</si>
  <si>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</si>
  <si>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</si>
  <si>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</si>
  <si>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</si>
  <si>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</si>
  <si>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</si>
  <si>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</si>
  <si>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</si>
  <si>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</si>
  <si>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</si>
  <si>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</si>
  <si>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</si>
  <si>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</si>
  <si>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</si>
  <si>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</si>
  <si>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</si>
  <si>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</si>
  <si>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</si>
  <si>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</si>
  <si>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</si>
  <si>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</si>
  <si>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</si>
  <si>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</si>
  <si>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</si>
  <si>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</si>
  <si>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</si>
  <si>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</si>
  <si>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</si>
  <si>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</si>
  <si>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</si>
  <si>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</si>
  <si>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</si>
  <si>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</si>
  <si>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</si>
  <si>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</si>
  <si>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</si>
  <si>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</si>
  <si>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</si>
  <si>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</si>
  <si>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</si>
  <si>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</si>
  <si>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</si>
  <si>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</si>
  <si>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</si>
  <si>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</si>
  <si>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</si>
  <si>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</si>
  <si>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</si>
  <si>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</si>
  <si>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</si>
  <si>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</si>
  <si>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</si>
  <si>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</si>
  <si>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</si>
  <si>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</si>
  <si>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</si>
  <si>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</si>
  <si>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</si>
  <si>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</si>
  <si>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</si>
  <si>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</si>
  <si>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</si>
  <si>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</si>
  <si>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</si>
  <si>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</si>
  <si>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</si>
  <si>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</si>
  <si>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</si>
  <si>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</si>
  <si>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</si>
  <si>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</si>
  <si>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</si>
  <si>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</si>
  <si>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</si>
  <si>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</si>
  <si>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</si>
  <si>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</si>
  <si>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</si>
  <si>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</si>
  <si>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</si>
  <si>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</si>
  <si>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</si>
  <si>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</si>
  <si>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</si>
  <si>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</si>
  <si>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</si>
  <si>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</si>
  <si>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</si>
  <si>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</si>
  <si>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</si>
  <si>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</si>
  <si>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</si>
  <si>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</si>
  <si>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</si>
  <si>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</si>
  <si>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</si>
  <si>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</si>
  <si>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</si>
  <si>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</si>
  <si>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</si>
  <si>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</si>
  <si>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</si>
  <si>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</si>
  <si>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</si>
  <si>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</si>
  <si>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</si>
  <si>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</si>
  <si>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</si>
  <si>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</si>
  <si>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</si>
  <si>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</si>
  <si>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</si>
  <si>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</si>
  <si>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</si>
  <si>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</si>
  <si>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</si>
  <si>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</si>
  <si>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</si>
  <si>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</si>
  <si>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</si>
  <si>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</si>
  <si>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</si>
  <si>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</si>
  <si>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</si>
  <si>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</si>
  <si>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</si>
  <si>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</si>
  <si>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</si>
  <si>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</si>
  <si>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</si>
  <si>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</si>
  <si>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</si>
  <si>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</si>
  <si>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</si>
  <si>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</si>
  <si>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</si>
  <si>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</si>
  <si>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</si>
  <si>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</si>
  <si>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</si>
  <si>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</si>
  <si>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</si>
  <si>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</si>
  <si>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</si>
  <si>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</si>
  <si>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</si>
  <si>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</si>
  <si>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</si>
  <si>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</si>
  <si>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</si>
  <si>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</si>
  <si>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</si>
  <si>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</si>
  <si>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</si>
  <si>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</si>
  <si>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</si>
  <si>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</si>
  <si>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</si>
  <si>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</si>
  <si>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</si>
  <si>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</si>
  <si>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</si>
  <si>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</si>
  <si>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</si>
  <si>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</si>
  <si>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</si>
  <si>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</si>
  <si>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</si>
  <si>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</si>
  <si>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</si>
  <si>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</si>
  <si>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</si>
  <si>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</si>
  <si>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</si>
  <si>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</si>
  <si>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</si>
  <si>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</si>
  <si>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</si>
  <si>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</si>
  <si>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</si>
  <si>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</si>
  <si>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</si>
  <si>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</si>
  <si>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</si>
  <si>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</si>
  <si>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</si>
  <si>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</si>
  <si>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</si>
  <si>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</si>
  <si>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</si>
  <si>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</si>
  <si>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</si>
  <si>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</si>
  <si>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</si>
  <si>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</si>
  <si>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</si>
  <si>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</si>
  <si>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</si>
  <si>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</si>
  <si>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</si>
  <si>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</si>
  <si>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</si>
  <si>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</si>
  <si>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</si>
  <si>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</si>
  <si>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</si>
  <si>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</si>
  <si>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</si>
  <si>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</si>
  <si>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</si>
  <si>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</si>
  <si>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</si>
  <si>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</si>
  <si>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</si>
  <si>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</si>
  <si>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</si>
  <si>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</si>
  <si>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</si>
  <si>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</si>
  <si>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</si>
  <si>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</si>
  <si>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</si>
  <si>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</si>
  <si>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</si>
  <si>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</si>
  <si>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</si>
  <si>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</si>
  <si>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</si>
  <si>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</si>
  <si>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</si>
  <si>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</si>
  <si>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</si>
  <si>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</si>
  <si>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</si>
  <si>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</si>
  <si>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</si>
  <si>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</si>
  <si>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</si>
  <si>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</si>
  <si>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</si>
  <si>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</si>
  <si>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</si>
  <si>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</si>
  <si>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</si>
  <si>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</si>
  <si>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</si>
  <si>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</si>
  <si>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</si>
  <si>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</si>
  <si>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</si>
  <si>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</si>
  <si>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</si>
  <si>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</si>
  <si>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</si>
  <si>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</si>
  <si>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</si>
  <si>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</si>
  <si>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</si>
  <si>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</si>
  <si>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</si>
  <si>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</si>
  <si>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</si>
  <si>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</si>
  <si>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</si>
  <si>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</si>
  <si>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</si>
  <si>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</si>
  <si>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</si>
  <si>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</si>
  <si>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</si>
  <si>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</si>
  <si>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</si>
  <si>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</si>
  <si>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</si>
  <si>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</si>
  <si>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</si>
  <si>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</si>
  <si>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</si>
  <si>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</si>
  <si>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</si>
  <si>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</si>
  <si>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</si>
  <si>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</si>
  <si>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</si>
  <si>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</si>
  <si>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</si>
  <si>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</si>
  <si>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</si>
  <si>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</si>
  <si>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</si>
  <si>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</si>
  <si>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</si>
  <si>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</si>
  <si>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</si>
  <si>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</si>
  <si>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</si>
  <si>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</si>
  <si>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</si>
  <si>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</si>
  <si>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</si>
  <si>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</si>
  <si>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</si>
  <si>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</si>
  <si>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</si>
  <si>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</si>
  <si>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</si>
  <si>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</si>
  <si>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</si>
  <si>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</si>
  <si>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</si>
  <si>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</si>
  <si>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</si>
  <si>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</si>
  <si>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</si>
  <si>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</si>
  <si>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</si>
  <si>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</si>
  <si>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</si>
  <si>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</si>
  <si>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</si>
  <si>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</si>
  <si>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</si>
  <si>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</si>
  <si>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</si>
  <si>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</si>
  <si>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</si>
  <si>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</si>
  <si>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</si>
  <si>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</si>
  <si>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</si>
  <si>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</si>
  <si>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</si>
  <si>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</si>
  <si>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</si>
  <si>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</si>
  <si>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</si>
  <si>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</si>
  <si>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</si>
  <si>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</si>
  <si>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</si>
  <si>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</si>
  <si>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</si>
  <si>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</si>
  <si>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</si>
  <si>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</si>
  <si>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</si>
  <si>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</si>
  <si>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</si>
  <si>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</si>
  <si>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</si>
  <si>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</si>
  <si>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</si>
  <si>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</si>
  <si>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</si>
  <si>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</si>
  <si>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</si>
  <si>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</si>
  <si>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</si>
  <si>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</si>
  <si>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</si>
  <si>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</si>
  <si>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</si>
  <si>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</si>
  <si>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</si>
  <si>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</si>
  <si>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</si>
  <si>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</si>
  <si>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</si>
  <si>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</si>
  <si>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</si>
  <si>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</si>
  <si>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</si>
  <si>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</si>
  <si>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</si>
  <si>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</si>
  <si>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</si>
  <si>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</si>
  <si>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</si>
  <si>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</si>
  <si>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</si>
  <si>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</si>
  <si>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</si>
  <si>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</si>
  <si>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</si>
  <si>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</si>
  <si>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</si>
  <si>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</si>
  <si>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</si>
  <si>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</si>
  <si>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</si>
  <si>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</si>
  <si>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</si>
  <si>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</si>
  <si>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</si>
  <si>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</si>
  <si>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</si>
  <si>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</si>
  <si>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</si>
  <si>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</si>
  <si>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</si>
  <si>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</si>
  <si>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</si>
  <si>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</si>
  <si>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</si>
  <si>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</si>
  <si>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</si>
  <si>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</si>
  <si>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</si>
  <si>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</si>
  <si>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</si>
  <si>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</si>
  <si>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</si>
  <si>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</si>
  <si>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</si>
  <si>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</si>
  <si>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</si>
  <si>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</si>
  <si>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</si>
  <si>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</si>
  <si>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</si>
  <si>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</si>
  <si>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</si>
  <si>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</si>
  <si>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</si>
  <si>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</si>
  <si>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</si>
  <si>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</si>
  <si>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</si>
  <si>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</si>
  <si>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</si>
  <si>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</si>
  <si>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</si>
  <si>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</si>
  <si>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</si>
  <si>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</si>
  <si>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</si>
  <si>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</si>
  <si>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</si>
  <si>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</si>
  <si>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</si>
  <si>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</si>
  <si>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</si>
  <si>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</si>
  <si>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</si>
  <si>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</si>
  <si>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</si>
  <si>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</si>
  <si>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</si>
  <si>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</si>
  <si>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</si>
  <si>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</si>
  <si>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</si>
  <si>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</si>
  <si>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</si>
  <si>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</si>
  <si>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</si>
  <si>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</si>
  <si>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</si>
  <si>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</si>
  <si>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</si>
  <si>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</si>
  <si>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</si>
  <si>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</si>
  <si>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</si>
  <si>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</si>
  <si>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</si>
  <si>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</si>
  <si>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</si>
  <si>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</si>
  <si>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</si>
  <si>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</si>
  <si>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</si>
  <si>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</si>
  <si>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</si>
  <si>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</si>
  <si>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</si>
  <si>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</si>
  <si>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</si>
  <si>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</si>
  <si>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</si>
  <si>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</si>
  <si>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</si>
  <si>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</si>
  <si>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</si>
  <si>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</si>
  <si>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</si>
  <si>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</si>
  <si>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</si>
  <si>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</si>
  <si>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</si>
  <si>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</si>
  <si>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</si>
  <si>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</si>
  <si>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</si>
  <si>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</si>
  <si>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</si>
  <si>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</si>
  <si>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</si>
  <si>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</si>
  <si>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</si>
  <si>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</si>
  <si>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</si>
  <si>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</si>
  <si>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</si>
  <si>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</si>
  <si>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</si>
  <si>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</si>
  <si>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</si>
  <si>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</si>
  <si>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</si>
  <si>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</si>
  <si>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</si>
  <si>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</si>
  <si>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</si>
  <si>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</si>
  <si>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</si>
  <si>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</si>
  <si>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</si>
  <si>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</si>
  <si>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</si>
  <si>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</si>
  <si>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</si>
  <si>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</si>
  <si>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</si>
  <si>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</si>
  <si>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</si>
  <si>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</si>
  <si>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</si>
  <si>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</si>
  <si>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</si>
  <si>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</si>
  <si>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</si>
  <si>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</si>
  <si>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</si>
  <si>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</si>
  <si>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</si>
  <si>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</si>
  <si>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</si>
  <si>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</si>
  <si>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</si>
  <si>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</si>
  <si>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</si>
  <si>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</si>
  <si>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</si>
  <si>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</si>
  <si>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</si>
  <si>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</si>
  <si>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</si>
  <si>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</si>
  <si>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</si>
  <si>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</si>
  <si>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</si>
  <si>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</si>
  <si>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</si>
  <si>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</si>
  <si>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</si>
  <si>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</si>
  <si>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</si>
  <si>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</si>
  <si>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</si>
  <si>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</si>
  <si>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</si>
  <si>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</si>
  <si>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</si>
  <si>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</si>
  <si>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</si>
  <si>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</si>
  <si>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</si>
  <si>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</si>
  <si>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</si>
  <si>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</si>
  <si>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</si>
  <si>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</si>
  <si>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</si>
  <si>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</si>
  <si>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</si>
  <si>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</si>
  <si>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</si>
  <si>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</si>
  <si>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</si>
  <si>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</si>
  <si>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</si>
  <si>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</si>
  <si>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</si>
  <si>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</si>
  <si>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</si>
  <si>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</si>
  <si>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</si>
  <si>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</si>
  <si>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</si>
  <si>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</si>
  <si>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</si>
  <si>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</si>
  <si>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</si>
  <si>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</si>
  <si>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</si>
  <si>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</si>
  <si>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</si>
  <si>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</si>
  <si>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</si>
  <si>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</si>
  <si>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</si>
  <si>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</si>
  <si>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</si>
  <si>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</si>
  <si>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</si>
  <si>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</si>
  <si>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</si>
  <si>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</si>
  <si>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</si>
  <si>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</si>
  <si>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</si>
  <si>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</si>
  <si>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</si>
  <si>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</si>
  <si>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</si>
  <si>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</si>
  <si>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</si>
  <si>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</si>
  <si>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</si>
  <si>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</si>
  <si>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</si>
  <si>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</si>
  <si>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</si>
  <si>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</si>
  <si>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</si>
  <si>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</si>
  <si>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</si>
  <si>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</si>
  <si>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</si>
  <si>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</si>
  <si>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</si>
  <si>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</si>
  <si>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</si>
  <si>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</si>
  <si>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</si>
  <si>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</si>
  <si>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</si>
  <si>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</si>
  <si>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</si>
  <si>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</si>
  <si>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</si>
  <si>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</si>
  <si>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</si>
  <si>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</si>
  <si>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</si>
  <si>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</si>
  <si>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</si>
  <si>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</si>
  <si>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</si>
  <si>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</si>
  <si>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</si>
  <si>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</si>
  <si>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</si>
  <si>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</si>
  <si>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</si>
  <si>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</si>
  <si>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</si>
  <si>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</si>
  <si>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</si>
  <si>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</si>
  <si>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</si>
  <si>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</si>
  <si>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</si>
  <si>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</si>
  <si>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</si>
  <si>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</si>
  <si>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</si>
  <si>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</si>
  <si>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</si>
  <si>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</si>
  <si>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</si>
  <si>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</si>
  <si>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</si>
  <si>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</si>
  <si>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</si>
  <si>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</si>
  <si>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</si>
  <si>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</si>
  <si>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</si>
  <si>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</si>
  <si>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</si>
  <si>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</si>
  <si>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</si>
  <si>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</si>
  <si>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</si>
  <si>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</si>
  <si>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</si>
  <si>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</si>
  <si>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</si>
  <si>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</si>
  <si>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</si>
  <si>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</si>
  <si>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</si>
  <si>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</si>
  <si>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</si>
  <si>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</si>
  <si>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</si>
  <si>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</si>
  <si>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</si>
  <si>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</si>
  <si>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</si>
  <si>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</si>
  <si>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</si>
  <si>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</si>
  <si>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</si>
  <si>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</si>
  <si>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</si>
  <si>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</si>
  <si>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</si>
  <si>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</si>
  <si>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</si>
  <si>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</si>
  <si>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</si>
  <si>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</si>
  <si>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</si>
  <si>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</si>
  <si>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</si>
  <si>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</si>
  <si>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</si>
  <si>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</si>
  <si>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</si>
  <si>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</si>
  <si>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</si>
  <si>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</si>
  <si>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</si>
  <si>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</si>
  <si>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</si>
  <si>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</si>
  <si>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</si>
  <si>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</si>
  <si>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</si>
  <si>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</si>
  <si>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</si>
  <si>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</si>
  <si>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</si>
  <si>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</si>
  <si>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</si>
  <si>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</si>
  <si>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</si>
  <si>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</si>
  <si>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</si>
  <si>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</si>
  <si>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</si>
  <si>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</si>
  <si>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</si>
  <si>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</si>
  <si>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</si>
  <si>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</si>
  <si>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</si>
  <si>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</si>
  <si>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</si>
  <si>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</si>
  <si>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</si>
  <si>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</si>
  <si>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</si>
  <si>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</si>
  <si>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</si>
  <si>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</si>
  <si>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</si>
  <si>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</si>
  <si>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</si>
  <si>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</si>
  <si>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</si>
  <si>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</si>
  <si>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</si>
  <si>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</si>
  <si>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</si>
  <si>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</si>
  <si>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</si>
  <si>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</si>
  <si>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</si>
  <si>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</si>
  <si>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</si>
  <si>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</si>
  <si>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</si>
  <si>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</si>
  <si>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</si>
  <si>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</si>
  <si>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</si>
  <si>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</si>
  <si>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</si>
  <si>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</si>
  <si>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</si>
  <si>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</si>
  <si>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</si>
  <si>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</si>
  <si>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</si>
  <si>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</si>
  <si>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</si>
  <si>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</si>
  <si>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</si>
  <si>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</si>
  <si>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</si>
  <si>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</si>
  <si>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</si>
  <si>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</si>
  <si>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</si>
  <si>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</si>
  <si>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</si>
  <si>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</si>
  <si>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</si>
  <si>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</si>
  <si>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</si>
  <si>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</si>
  <si>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</si>
  <si>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</si>
  <si>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</si>
  <si>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</si>
  <si>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</si>
  <si>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</si>
  <si>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</si>
  <si>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</si>
  <si>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</si>
  <si>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</si>
  <si>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</si>
  <si>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</si>
  <si>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</si>
  <si>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</si>
  <si>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</si>
  <si>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</si>
  <si>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</si>
  <si>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</si>
  <si>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</si>
  <si>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</si>
  <si>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</si>
  <si>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</si>
  <si>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</si>
  <si>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</si>
  <si>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</si>
  <si>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</si>
  <si>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</si>
  <si>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</si>
  <si>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</si>
  <si>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</si>
  <si>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</si>
  <si>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</si>
  <si>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</si>
  <si>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</si>
  <si>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</si>
  <si>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</si>
  <si>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</si>
  <si>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</si>
  <si>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</si>
  <si>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</si>
  <si>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</si>
  <si>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</si>
  <si>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</si>
  <si>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</si>
  <si>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</si>
  <si>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</si>
  <si>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</si>
  <si>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</si>
  <si>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</si>
  <si>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</si>
  <si>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</si>
  <si>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</si>
  <si>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</si>
  <si>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</si>
  <si>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</si>
  <si>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</si>
  <si>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</si>
  <si>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</si>
  <si>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</si>
  <si>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</si>
  <si>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</si>
  <si>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</si>
  <si>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</si>
  <si>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</si>
  <si>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</si>
  <si>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</si>
  <si>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</si>
  <si>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</si>
  <si>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</si>
  <si>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</si>
  <si>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</si>
  <si>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</si>
  <si>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</si>
  <si>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</si>
  <si>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</si>
  <si>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</si>
  <si>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</si>
  <si>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</si>
  <si>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</si>
  <si>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</si>
  <si>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</si>
  <si>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</si>
  <si>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</si>
  <si>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</si>
  <si>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</si>
  <si>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</si>
  <si>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</si>
  <si>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</si>
  <si>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</si>
  <si>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</si>
  <si>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</si>
  <si>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</si>
  <si>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</si>
  <si>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</si>
  <si>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</si>
  <si>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</si>
  <si>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</si>
  <si>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</si>
  <si>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</si>
  <si>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</si>
  <si>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</si>
  <si>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</si>
  <si>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</si>
  <si>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</si>
  <si>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</si>
  <si>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</si>
  <si>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</si>
  <si>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</si>
  <si>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</si>
  <si>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</si>
  <si>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</si>
  <si>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</si>
  <si>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</si>
  <si>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</si>
  <si>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</si>
  <si>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</si>
  <si>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</si>
  <si>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</si>
  <si>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</si>
  <si>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</si>
  <si>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</si>
  <si>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</si>
  <si>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</si>
  <si>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</si>
  <si>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</si>
  <si>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</si>
  <si>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</si>
  <si>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</si>
  <si>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</si>
  <si>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</si>
  <si>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</si>
  <si>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</si>
  <si>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</si>
  <si>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</si>
  <si>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</si>
  <si>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</si>
  <si>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</si>
  <si>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</si>
  <si>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</si>
  <si>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</si>
  <si>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</si>
  <si>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</si>
  <si>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</si>
  <si>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</si>
  <si>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</si>
  <si>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</si>
  <si>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</si>
  <si>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</si>
  <si>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</si>
  <si>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</si>
  <si>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</si>
  <si>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</si>
  <si>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</si>
  <si>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</si>
  <si>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</si>
  <si>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</si>
  <si>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</si>
  <si>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</si>
  <si>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</si>
  <si>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</si>
  <si>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</si>
  <si>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</si>
  <si>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</si>
  <si>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</si>
  <si>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</si>
  <si>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</si>
  <si>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</si>
  <si>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</si>
  <si>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</si>
  <si>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</si>
  <si>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</si>
  <si>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</si>
  <si>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</si>
  <si>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</si>
  <si>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</si>
  <si>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</si>
  <si>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</si>
  <si>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</si>
  <si>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</si>
  <si>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</si>
  <si>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</si>
  <si>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</si>
  <si>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</si>
  <si>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</si>
  <si>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</si>
  <si>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</si>
  <si>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</si>
  <si>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</si>
  <si>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</si>
  <si>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</si>
  <si>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</si>
  <si>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</si>
  <si>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</si>
  <si>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</si>
  <si>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</si>
  <si>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</si>
  <si>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</si>
  <si>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</si>
  <si>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</si>
  <si>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</si>
  <si>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</si>
  <si>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</si>
  <si>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</si>
  <si>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</si>
  <si>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</si>
  <si>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</si>
  <si>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</si>
  <si>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</si>
  <si>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</si>
  <si>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</si>
  <si>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</si>
  <si>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</si>
  <si>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</si>
  <si>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</si>
  <si>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</si>
  <si>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</si>
  <si>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</si>
  <si>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</si>
  <si>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</si>
  <si>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</si>
  <si>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</si>
  <si>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</si>
  <si>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</si>
  <si>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</si>
  <si>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</si>
  <si>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</si>
  <si>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</si>
  <si>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</si>
  <si>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</si>
  <si>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</si>
  <si>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</si>
  <si>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</si>
  <si>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</si>
  <si>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</si>
  <si>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</si>
  <si>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</si>
  <si>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</si>
  <si>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</si>
  <si>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</si>
  <si>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</si>
  <si>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</si>
  <si>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</si>
  <si>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</si>
  <si>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</si>
  <si>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</si>
  <si>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</si>
  <si>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</si>
  <si>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</si>
  <si>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</si>
  <si>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</si>
  <si>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</si>
  <si>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</si>
  <si>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</si>
  <si>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</si>
  <si>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</si>
  <si>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</si>
  <si>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</si>
  <si>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</si>
  <si>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</si>
  <si>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</si>
  <si>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</si>
  <si>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</si>
  <si>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</si>
  <si>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</si>
  <si>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</si>
  <si>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</si>
  <si>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</si>
  <si>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</si>
  <si>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</si>
  <si>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</si>
  <si>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</si>
  <si>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</si>
  <si>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</si>
  <si>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</si>
  <si>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</si>
  <si>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</si>
  <si>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</si>
  <si>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</si>
  <si>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</si>
  <si>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</si>
  <si>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</si>
  <si>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</si>
  <si>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</si>
  <si>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</si>
  <si>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</si>
  <si>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</si>
  <si>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</si>
  <si>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</si>
  <si>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</si>
  <si>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</si>
  <si>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</si>
  <si>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</si>
  <si>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</si>
  <si>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</si>
  <si>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</si>
  <si>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</si>
  <si>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</si>
  <si>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</si>
  <si>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</si>
  <si>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</si>
  <si>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</si>
  <si>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</si>
  <si>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</si>
  <si>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</si>
  <si>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</si>
  <si>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</si>
  <si>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</si>
  <si>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</si>
  <si>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</si>
  <si>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</si>
  <si>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</si>
  <si>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</si>
  <si>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</si>
  <si>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</si>
  <si>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</si>
  <si>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</si>
  <si>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</si>
  <si>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</si>
  <si>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</si>
  <si>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</si>
  <si>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</si>
  <si>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</si>
  <si>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</si>
  <si>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</si>
  <si>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</si>
  <si>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</si>
  <si>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</si>
  <si>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</si>
  <si>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</si>
  <si>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</si>
  <si>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</si>
  <si>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</si>
  <si>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</si>
  <si>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</si>
  <si>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</si>
  <si>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</si>
  <si>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</si>
  <si>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</si>
  <si>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</si>
  <si>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</si>
  <si>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</si>
  <si>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</si>
  <si>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</si>
  <si>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</si>
  <si>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</si>
  <si>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</si>
  <si>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</si>
  <si>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</si>
  <si>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</si>
  <si>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</si>
  <si>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</si>
  <si>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</si>
  <si>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</si>
  <si>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</si>
  <si>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</si>
  <si>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</si>
  <si>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</si>
  <si>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</si>
  <si>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</si>
  <si>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</si>
  <si>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</si>
  <si>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</si>
  <si>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</si>
  <si>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</si>
  <si>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</si>
  <si>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</si>
  <si>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</si>
  <si>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</si>
  <si>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</si>
  <si>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</si>
  <si>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</si>
  <si>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</si>
  <si>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</si>
  <si>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</si>
  <si>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</si>
  <si>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</si>
  <si>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</si>
  <si>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</si>
  <si>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</si>
  <si>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</si>
  <si>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</si>
  <si>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</si>
  <si>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</si>
  <si>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</si>
  <si>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</si>
  <si>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</si>
  <si>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</si>
  <si>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</si>
  <si>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</si>
  <si>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</si>
  <si>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</si>
  <si>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</si>
  <si>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</si>
  <si>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</si>
  <si>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</si>
  <si>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</si>
  <si>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</si>
  <si>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</si>
  <si>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</si>
  <si>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</si>
  <si>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</si>
  <si>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</si>
  <si>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</si>
  <si>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</si>
  <si>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</si>
  <si>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</si>
  <si>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</si>
  <si>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</si>
  <si>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</si>
  <si>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</si>
  <si>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</si>
  <si>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</si>
  <si>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</si>
  <si>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</si>
  <si>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</si>
  <si>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</si>
  <si>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</si>
  <si>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</si>
  <si>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</si>
  <si>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</si>
  <si>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</si>
  <si>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</si>
  <si>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</si>
  <si>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</si>
  <si>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</si>
  <si>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</si>
  <si>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</si>
  <si>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</si>
  <si>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</si>
  <si>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</si>
  <si>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</si>
  <si>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</si>
  <si>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</si>
  <si>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</si>
  <si>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</si>
  <si>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</si>
  <si>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</si>
  <si>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</si>
  <si>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</si>
  <si>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</si>
  <si>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</si>
  <si>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</si>
  <si>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</si>
  <si>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</si>
  <si>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</si>
  <si>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</si>
  <si>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</si>
  <si>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</si>
  <si>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</si>
  <si>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</si>
  <si>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</si>
  <si>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</si>
  <si>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</si>
  <si>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</si>
  <si>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</si>
  <si>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</si>
  <si>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</si>
  <si>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</si>
  <si>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</si>
  <si>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</si>
  <si>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</si>
  <si>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</si>
  <si>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</si>
  <si>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</si>
  <si>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</si>
  <si>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</si>
  <si>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</si>
  <si>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</si>
  <si>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</si>
  <si>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</si>
  <si>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</si>
  <si>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</si>
  <si>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</si>
  <si>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</si>
  <si>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</si>
  <si>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</si>
  <si>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</si>
  <si>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</si>
  <si>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</si>
  <si>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</si>
  <si>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</si>
  <si>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</si>
  <si>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</si>
  <si>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</si>
  <si>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</si>
  <si>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</si>
  <si>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</si>
  <si>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</si>
  <si>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</si>
  <si>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</si>
  <si>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</si>
  <si>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</si>
  <si>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</si>
  <si>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</si>
  <si>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</si>
  <si>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</si>
  <si>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</si>
  <si>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</si>
  <si>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</si>
  <si>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</si>
  <si>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</si>
  <si>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</si>
  <si>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</si>
  <si>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</si>
  <si>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</si>
  <si>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</si>
  <si>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</si>
  <si>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</si>
  <si>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</si>
  <si>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</si>
  <si>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</si>
  <si>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</si>
  <si>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</si>
  <si>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</si>
  <si>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</si>
  <si>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</si>
  <si>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</si>
  <si>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</si>
  <si>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</si>
  <si>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</si>
  <si>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</si>
  <si>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</si>
  <si>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</si>
  <si>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</si>
  <si>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</si>
  <si>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</si>
  <si>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</si>
  <si>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</si>
  <si>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</si>
  <si>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</si>
  <si>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</si>
  <si>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</si>
  <si>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</si>
  <si>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</si>
  <si>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</si>
  <si>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</si>
  <si>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</si>
  <si>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</si>
  <si>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</si>
  <si>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</si>
  <si>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</si>
  <si>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</si>
  <si>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</si>
  <si>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</si>
  <si>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</si>
  <si>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</si>
  <si>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</si>
  <si>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</si>
  <si>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</si>
  <si>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</si>
  <si>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</si>
  <si>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</si>
  <si>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</si>
  <si>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</si>
  <si>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</si>
  <si>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</si>
  <si>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</si>
  <si>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</si>
  <si>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</si>
  <si>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</si>
  <si>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</si>
  <si>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</si>
  <si>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</si>
  <si>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</si>
  <si>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</si>
  <si>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</si>
  <si>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</si>
  <si>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</si>
  <si>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</si>
  <si>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</si>
  <si>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</si>
  <si>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</si>
  <si>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</si>
  <si>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</si>
  <si>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</si>
  <si>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</si>
  <si>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</si>
  <si>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</si>
  <si>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</si>
  <si>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</si>
  <si>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</si>
  <si>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</si>
  <si>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</si>
  <si>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</si>
  <si>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</si>
  <si>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</si>
  <si>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</si>
  <si>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</si>
  <si>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</si>
  <si>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</si>
  <si>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</si>
  <si>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</si>
  <si>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</si>
  <si>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</si>
  <si>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</si>
  <si>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</si>
  <si>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</si>
  <si>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</si>
  <si>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</si>
  <si>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</si>
  <si>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</si>
  <si>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</si>
  <si>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</si>
  <si>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</si>
  <si>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</si>
  <si>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</si>
  <si>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</si>
  <si>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</si>
  <si>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</si>
  <si>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</si>
  <si>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</si>
  <si>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</si>
  <si>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</si>
  <si>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</si>
  <si>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</si>
  <si>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</si>
  <si>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</si>
  <si>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</si>
  <si>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</si>
  <si>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</si>
  <si>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</si>
  <si>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</si>
  <si>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</si>
  <si>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</si>
  <si>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</si>
  <si>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</si>
  <si>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</si>
  <si>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</si>
  <si>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</si>
  <si>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</si>
  <si>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</si>
  <si>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</si>
  <si>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</si>
  <si>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</si>
  <si>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</si>
  <si>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</si>
  <si>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</si>
  <si>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</si>
  <si>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</si>
  <si>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</si>
  <si>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</si>
  <si>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</si>
  <si>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</si>
  <si>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</si>
  <si>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</si>
  <si>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</si>
  <si>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</si>
  <si>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</si>
  <si>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</si>
  <si>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</si>
  <si>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</si>
  <si>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</si>
  <si>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</si>
  <si>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</si>
  <si>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</si>
  <si>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</si>
  <si>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</si>
  <si>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</si>
  <si>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</si>
  <si>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</si>
  <si>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</si>
  <si>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</si>
  <si>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</si>
  <si>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</si>
  <si>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</si>
  <si>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</si>
  <si>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</si>
  <si>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</si>
  <si>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</si>
  <si>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</si>
  <si>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</si>
  <si>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</si>
  <si>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</si>
  <si>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</si>
  <si>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</si>
  <si>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</si>
  <si>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</si>
  <si>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</si>
  <si>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</si>
  <si>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</si>
  <si>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</si>
  <si>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</si>
  <si>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</si>
  <si>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</si>
  <si>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</si>
  <si>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</si>
  <si>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</si>
  <si>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</si>
  <si>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</si>
  <si>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</si>
  <si>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</si>
  <si>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</si>
  <si>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</si>
  <si>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</si>
  <si>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</si>
  <si>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</si>
  <si>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</si>
  <si>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</si>
  <si>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</si>
  <si>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</si>
  <si>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</si>
  <si>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</si>
  <si>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</si>
  <si>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</si>
  <si>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</si>
  <si>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</si>
  <si>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</si>
  <si>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</si>
  <si>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</si>
  <si>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</si>
  <si>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</si>
  <si>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</si>
  <si>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</si>
  <si>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</si>
  <si>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</si>
  <si>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</si>
  <si>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</si>
  <si>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</si>
  <si>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</si>
  <si>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</si>
  <si>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</si>
  <si>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</si>
  <si>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</si>
  <si>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</si>
  <si>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</si>
  <si>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</si>
  <si>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</si>
  <si>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</si>
  <si>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</si>
  <si>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</si>
  <si>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</si>
  <si>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</si>
  <si>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</si>
  <si>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</si>
  <si>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</si>
  <si>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</si>
  <si>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</si>
  <si>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</si>
  <si>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</si>
  <si>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</si>
  <si>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</si>
  <si>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</si>
  <si>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</si>
  <si>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</si>
  <si>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</si>
  <si>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</si>
  <si>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</si>
  <si>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</si>
  <si>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</si>
  <si>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</si>
  <si>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</si>
  <si>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</si>
  <si>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</si>
  <si>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</si>
  <si>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</si>
  <si>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</si>
  <si>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</si>
  <si>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</si>
  <si>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</si>
  <si>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</si>
  <si>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</si>
  <si>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</si>
  <si>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</si>
  <si>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</si>
  <si>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</si>
  <si>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</si>
  <si>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</si>
  <si>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</si>
  <si>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</si>
  <si>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</si>
  <si>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</si>
  <si>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</si>
  <si>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</si>
  <si>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</si>
  <si>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</si>
  <si>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</si>
  <si>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</si>
  <si>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</si>
  <si>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</si>
  <si>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</si>
  <si>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</si>
  <si>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</si>
  <si>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</si>
  <si>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</si>
  <si>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</si>
  <si>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</si>
  <si>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</si>
  <si>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</si>
  <si>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</si>
  <si>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</si>
  <si>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</si>
  <si>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</si>
  <si>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</si>
  <si>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</si>
  <si>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</si>
  <si>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</si>
  <si>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</si>
  <si>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</si>
  <si>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</si>
  <si>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</si>
  <si>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</si>
  <si>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</si>
  <si>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</si>
  <si>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</si>
  <si>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</si>
  <si>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</si>
  <si>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</si>
  <si>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</si>
  <si>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</si>
  <si>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</si>
  <si>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</si>
  <si>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</si>
  <si>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</si>
  <si>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</si>
  <si>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</si>
  <si>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</si>
  <si>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</si>
  <si>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</si>
  <si>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</si>
  <si>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</si>
  <si>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</si>
  <si>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</si>
  <si>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</si>
  <si>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</si>
  <si>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</si>
  <si>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</si>
  <si>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</si>
  <si>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</si>
  <si>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</si>
  <si>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</si>
  <si>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</si>
  <si>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</si>
  <si>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</si>
  <si>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</si>
  <si>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</si>
  <si>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</si>
  <si>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</si>
  <si>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</si>
  <si>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</si>
  <si>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</si>
  <si>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</si>
  <si>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</si>
  <si>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</si>
  <si>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</si>
  <si>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</si>
  <si>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</si>
  <si>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</si>
  <si>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</si>
  <si>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</si>
  <si>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</si>
  <si>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</si>
  <si>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</si>
  <si>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</si>
  <si>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</si>
  <si>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</si>
  <si>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</si>
  <si>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</si>
  <si>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</si>
  <si>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</si>
  <si>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</si>
  <si>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</si>
  <si>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</si>
  <si>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</si>
  <si>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</si>
  <si>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</si>
  <si>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</si>
  <si>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</si>
  <si>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</si>
  <si>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</si>
  <si>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</si>
  <si>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</si>
  <si>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</si>
  <si>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</si>
  <si>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</si>
  <si>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</si>
  <si>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</si>
  <si>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</si>
  <si>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</si>
  <si>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</si>
  <si>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</si>
  <si>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</si>
  <si>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</si>
  <si>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</si>
  <si>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</si>
  <si>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</si>
  <si>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</si>
  <si>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</si>
  <si>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</si>
  <si>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</si>
  <si>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</si>
  <si>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</si>
  <si>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</si>
  <si>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</si>
  <si>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</si>
  <si>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</si>
  <si>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</si>
  <si>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</si>
  <si>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</si>
  <si>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</si>
  <si>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</si>
  <si>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</si>
  <si>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</si>
  <si>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</si>
  <si>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</si>
  <si>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</si>
  <si>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</si>
  <si>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</si>
  <si>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</si>
  <si>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</si>
  <si>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</si>
  <si>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</si>
  <si>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</si>
  <si>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</si>
  <si>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</si>
  <si>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</si>
  <si>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</si>
  <si>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</si>
  <si>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</si>
  <si>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</si>
  <si>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</si>
  <si>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</si>
  <si>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</si>
  <si>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</si>
  <si>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</si>
  <si>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</si>
  <si>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</si>
  <si>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</si>
  <si>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</si>
  <si>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</si>
  <si>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</si>
  <si>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</si>
  <si>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</si>
  <si>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</si>
  <si>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</si>
  <si>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</si>
  <si>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</si>
  <si>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</si>
  <si>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</si>
  <si>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</si>
  <si>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</si>
  <si>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</si>
  <si>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</si>
  <si>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</si>
  <si>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</si>
  <si>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</si>
  <si>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</si>
  <si>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</si>
  <si>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</si>
  <si>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</si>
  <si>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</si>
  <si>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</si>
  <si>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</si>
  <si>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</si>
  <si>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</si>
  <si>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</si>
  <si>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</si>
  <si>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</si>
  <si>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</si>
  <si>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</si>
  <si>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</si>
  <si>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</si>
  <si>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</si>
  <si>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</si>
  <si>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</si>
  <si>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</si>
  <si>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</si>
  <si>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</si>
  <si>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</si>
  <si>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</si>
  <si>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</si>
  <si>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</si>
  <si>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</si>
  <si>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</si>
  <si>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</si>
  <si>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</si>
  <si>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</si>
  <si>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</si>
  <si>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</si>
  <si>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</si>
  <si>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</si>
  <si>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</si>
  <si>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</si>
  <si>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</si>
  <si>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</si>
  <si>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</si>
  <si>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</si>
  <si>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</si>
  <si>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</si>
  <si>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</si>
  <si>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</si>
  <si>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</si>
  <si>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</si>
  <si>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</si>
  <si>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</si>
  <si>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</si>
  <si>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</si>
  <si>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</si>
  <si>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</si>
  <si>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</si>
  <si>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</si>
  <si>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</si>
  <si>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</si>
  <si>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</si>
  <si>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</si>
  <si>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</si>
  <si>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</si>
  <si>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</si>
  <si>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</si>
  <si>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</si>
  <si>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</si>
  <si>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</si>
  <si>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</si>
  <si>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</si>
  <si>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</si>
  <si>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</si>
  <si>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</si>
  <si>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</si>
  <si>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</si>
  <si>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</si>
  <si>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</si>
  <si>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</si>
  <si>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</si>
  <si>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</si>
  <si>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</si>
  <si>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</si>
  <si>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</si>
  <si>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</si>
  <si>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</si>
  <si>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</si>
  <si>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</si>
  <si>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</si>
  <si>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</si>
  <si>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</si>
  <si>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</si>
  <si>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</si>
  <si>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</si>
  <si>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</si>
  <si>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</si>
  <si>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</si>
  <si>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</si>
  <si>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</si>
  <si>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</si>
  <si>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</si>
  <si>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</si>
  <si>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</si>
  <si>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</si>
  <si>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</si>
  <si>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</si>
  <si>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</si>
  <si>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</si>
  <si>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</si>
  <si>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</si>
  <si>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</si>
  <si>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</si>
  <si>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</si>
  <si>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</si>
  <si>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</si>
  <si>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</si>
  <si>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</si>
  <si>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</si>
  <si>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</si>
  <si>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</si>
  <si>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</si>
  <si>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</si>
  <si>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</si>
  <si>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</si>
  <si>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</si>
  <si>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</si>
  <si>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</si>
  <si>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</si>
  <si>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</si>
  <si>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</si>
  <si>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</si>
  <si>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</si>
  <si>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</si>
  <si>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</si>
  <si>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</si>
  <si>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</si>
  <si>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</si>
  <si>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</si>
  <si>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</si>
  <si>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</si>
  <si>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</si>
  <si>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</si>
  <si>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</si>
  <si>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</si>
  <si>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</si>
  <si>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</si>
  <si>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</si>
  <si>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</si>
  <si>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</si>
  <si>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</si>
  <si>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</si>
  <si>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</si>
  <si>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</si>
  <si>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</si>
  <si>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</si>
  <si>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</si>
  <si>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</si>
  <si>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</si>
  <si>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</si>
  <si>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</si>
  <si>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</si>
  <si>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</si>
  <si>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</si>
  <si>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</si>
  <si>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</si>
  <si>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</si>
  <si>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</si>
  <si>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</si>
  <si>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</si>
  <si>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</si>
  <si>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</si>
  <si>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</si>
  <si>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</si>
  <si>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</si>
  <si>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</si>
  <si>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</si>
  <si>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</si>
  <si>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</si>
  <si>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</si>
  <si>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</si>
  <si>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</si>
  <si>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</si>
  <si>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</si>
  <si>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</si>
  <si>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</si>
  <si>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</si>
  <si>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</si>
  <si>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</si>
  <si>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</si>
  <si>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</si>
  <si>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</si>
  <si>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</si>
  <si>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</si>
  <si>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</si>
  <si>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</si>
  <si>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</si>
  <si>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</si>
  <si>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</si>
  <si>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</si>
  <si>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</si>
  <si>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</si>
  <si>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</si>
  <si>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</si>
  <si>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</si>
  <si>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</si>
  <si>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</si>
  <si>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</si>
  <si>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</si>
  <si>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</si>
  <si>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</si>
  <si>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</si>
  <si>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</si>
  <si>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</si>
  <si>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</si>
  <si>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</si>
  <si>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</si>
  <si>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</si>
  <si>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</si>
  <si>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</si>
  <si>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</si>
  <si>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</si>
  <si>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</si>
  <si>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</si>
  <si>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</si>
  <si>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</si>
  <si>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</si>
  <si>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</si>
  <si>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</si>
  <si>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</si>
  <si>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</si>
  <si>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</si>
  <si>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</si>
  <si>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</si>
  <si>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</si>
  <si>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</si>
  <si>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</si>
  <si>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</si>
  <si>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</si>
  <si>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</si>
  <si>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</si>
  <si>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</si>
  <si>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</si>
  <si>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</si>
  <si>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</si>
  <si>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</si>
  <si>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</si>
  <si>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</si>
  <si>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</si>
  <si>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</si>
  <si>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</si>
  <si>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</si>
  <si>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</si>
  <si>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</si>
  <si>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</si>
  <si>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</si>
  <si>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</si>
  <si>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</si>
  <si>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</si>
  <si>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</si>
  <si>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</si>
  <si>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</si>
  <si>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</si>
  <si>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</si>
  <si>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</si>
  <si>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</si>
  <si>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</si>
  <si>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</si>
  <si>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</si>
  <si>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</si>
  <si>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</si>
  <si>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</si>
  <si>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</si>
  <si>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</si>
  <si>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</si>
  <si>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</si>
  <si>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</si>
  <si>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</si>
  <si>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</si>
  <si>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</si>
  <si>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</si>
  <si>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</si>
  <si>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</si>
  <si>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</si>
  <si>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</si>
  <si>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</si>
  <si>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</si>
  <si>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</si>
  <si>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</si>
  <si>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</si>
  <si>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</si>
  <si>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</si>
  <si>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</si>
  <si>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</si>
  <si>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</si>
  <si>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</si>
  <si>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</si>
  <si>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</si>
  <si>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</si>
  <si>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</si>
  <si>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</si>
  <si>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</si>
  <si>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</si>
  <si>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</si>
  <si>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</si>
  <si>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</si>
  <si>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</si>
  <si>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</si>
  <si>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</si>
  <si>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</si>
  <si>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</si>
  <si>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</si>
  <si>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</si>
  <si>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</si>
  <si>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</si>
  <si>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</si>
  <si>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</si>
  <si>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</si>
  <si>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</si>
  <si>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</si>
  <si>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</si>
  <si>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</si>
  <si>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</si>
  <si>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</si>
  <si>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</si>
  <si>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</si>
  <si>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</si>
  <si>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</si>
  <si>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</si>
  <si>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</si>
  <si>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</si>
  <si>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</si>
  <si>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</si>
  <si>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</si>
  <si>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</si>
  <si>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</si>
  <si>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</si>
  <si>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</si>
  <si>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</si>
  <si>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</si>
  <si>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</si>
  <si>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</si>
  <si>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</si>
  <si>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</si>
  <si>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</si>
  <si>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</si>
  <si>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</si>
  <si>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</si>
  <si>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</si>
  <si>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</si>
  <si>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</si>
  <si>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</si>
  <si>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</si>
  <si>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</si>
  <si>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</si>
  <si>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</si>
  <si>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</si>
  <si>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</si>
  <si>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</si>
  <si>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</si>
  <si>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</si>
  <si>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</si>
  <si>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</si>
  <si>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</si>
  <si>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</si>
  <si>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</si>
  <si>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</si>
  <si>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</si>
  <si>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</si>
  <si>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</si>
  <si>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</si>
  <si>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</si>
  <si>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</si>
  <si>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</si>
  <si>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</si>
  <si>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</si>
  <si>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</si>
  <si>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</si>
  <si>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</si>
  <si>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</si>
  <si>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</si>
  <si>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</si>
  <si>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</si>
  <si>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</si>
  <si>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</si>
  <si>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</si>
  <si>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</si>
  <si>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</si>
  <si>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</si>
  <si>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</si>
  <si>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</si>
  <si>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</si>
  <si>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</si>
  <si>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</si>
  <si>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</si>
  <si>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</si>
  <si>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</si>
  <si>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</si>
  <si>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</si>
  <si>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</si>
  <si>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</si>
  <si>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</si>
  <si>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</si>
  <si>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</si>
  <si>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</si>
  <si>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</si>
  <si>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</si>
  <si>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</si>
  <si>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</si>
  <si>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</si>
  <si>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</si>
  <si>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</si>
  <si>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</si>
  <si>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</si>
  <si>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</si>
  <si>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</si>
  <si>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</si>
  <si>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</si>
  <si>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</si>
  <si>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</si>
  <si>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</si>
  <si>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</si>
  <si>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</si>
  <si>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</si>
  <si>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</si>
  <si>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</si>
  <si>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</si>
  <si>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</si>
  <si>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</si>
  <si>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</si>
  <si>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</si>
  <si>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</si>
  <si>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</si>
  <si>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</si>
  <si>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</si>
  <si>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</si>
  <si>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</si>
  <si>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</si>
  <si>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</si>
  <si>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</si>
  <si>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</si>
  <si>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</si>
  <si>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</si>
  <si>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</si>
  <si>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</si>
  <si>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</si>
  <si>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</si>
  <si>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</si>
  <si>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</si>
  <si>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</si>
  <si>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</si>
  <si>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</si>
  <si>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</si>
  <si>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</si>
  <si>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</si>
  <si>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</si>
  <si>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</si>
  <si>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</si>
  <si>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</si>
  <si>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</si>
  <si>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</si>
  <si>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</si>
  <si>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</si>
  <si>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</si>
  <si>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</si>
  <si>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</si>
  <si>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</si>
  <si>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</si>
  <si>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</si>
  <si>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</si>
  <si>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</si>
  <si>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</si>
  <si>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</si>
  <si>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</si>
  <si>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</si>
  <si>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</si>
  <si>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</si>
  <si>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</si>
  <si>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</si>
  <si>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</si>
  <si>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</si>
  <si>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</si>
  <si>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</si>
  <si>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</si>
  <si>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</si>
  <si>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</si>
  <si>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</si>
  <si>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</si>
  <si>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</si>
  <si>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</si>
  <si>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</si>
  <si>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</si>
  <si>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</si>
  <si>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</si>
  <si>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</si>
  <si>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</si>
  <si>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</si>
  <si>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</si>
  <si>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</si>
  <si>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</si>
  <si>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</si>
  <si>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</si>
  <si>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</si>
  <si>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</si>
  <si>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</si>
  <si>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</si>
  <si>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</si>
  <si>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</si>
  <si>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</si>
  <si>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</si>
  <si>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</si>
  <si>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</si>
  <si>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</si>
  <si>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</si>
  <si>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</si>
  <si>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</si>
  <si>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</si>
  <si>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</si>
  <si>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</si>
  <si>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</si>
  <si>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</si>
  <si>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</si>
  <si>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</si>
  <si>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</si>
  <si>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</si>
  <si>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</si>
  <si>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</si>
  <si>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</si>
  <si>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</si>
  <si>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</si>
  <si>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</si>
  <si>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</si>
  <si>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</si>
  <si>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</si>
  <si>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</si>
  <si>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</si>
  <si>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</si>
  <si>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</si>
  <si>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</si>
  <si>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</si>
  <si>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</si>
  <si>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</si>
  <si>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</si>
  <si>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</si>
  <si>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</si>
  <si>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</si>
  <si>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</si>
  <si>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</si>
  <si>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</si>
  <si>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</si>
  <si>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</si>
  <si>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</si>
  <si>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</si>
  <si>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</si>
  <si>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</si>
  <si>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</si>
  <si>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</si>
  <si>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</si>
  <si>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</si>
  <si>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</si>
  <si>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</si>
  <si>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</si>
  <si>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</si>
  <si>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</si>
  <si>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</si>
  <si>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</si>
  <si>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</si>
  <si>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</si>
  <si>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</si>
  <si>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</si>
  <si>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</si>
  <si>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</si>
  <si>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</si>
  <si>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</si>
  <si>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</si>
  <si>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</si>
  <si>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</si>
  <si>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</si>
  <si>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</si>
  <si>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</si>
  <si>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</si>
  <si>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</si>
  <si>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</si>
  <si>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</si>
  <si>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</si>
  <si>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</si>
  <si>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</si>
  <si>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</si>
  <si>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</si>
  <si>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</si>
  <si>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</si>
  <si>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</si>
  <si>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</si>
  <si>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</si>
  <si>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</si>
  <si>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</si>
  <si>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</si>
  <si>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</si>
  <si>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</si>
  <si>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</si>
  <si>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</si>
  <si>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</si>
  <si>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</si>
  <si>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</si>
  <si>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</si>
  <si>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</si>
  <si>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</si>
  <si>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</si>
  <si>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</si>
  <si>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</si>
  <si>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</si>
  <si>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</si>
  <si>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</si>
  <si>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</si>
  <si>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</si>
  <si>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</si>
  <si>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</si>
  <si>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</si>
  <si>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</si>
  <si>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</si>
  <si>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</si>
  <si>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</si>
  <si>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</si>
  <si>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</si>
  <si>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</si>
  <si>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</si>
  <si>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</si>
  <si>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</si>
  <si>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</si>
  <si>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</si>
  <si>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</si>
  <si>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</si>
  <si>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</si>
  <si>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</si>
  <si>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</si>
  <si>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</si>
  <si>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</si>
  <si>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</si>
  <si>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</si>
  <si>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</si>
  <si>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</si>
  <si>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</si>
  <si>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</si>
  <si>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</si>
  <si>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</si>
  <si>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</si>
  <si>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</si>
  <si>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</si>
  <si>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</si>
  <si>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</si>
  <si>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</si>
  <si>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</si>
  <si>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</si>
  <si>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</si>
  <si>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</si>
  <si>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</si>
  <si>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</si>
  <si>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</si>
  <si>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</si>
  <si>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</si>
  <si>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</si>
  <si>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</si>
  <si>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</si>
  <si>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</si>
  <si>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</si>
  <si>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</si>
  <si>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</si>
  <si>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</si>
  <si>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</si>
  <si>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</si>
  <si>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</si>
  <si>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</si>
  <si>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</si>
  <si>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</si>
  <si>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</si>
  <si>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</si>
  <si>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</si>
  <si>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</si>
  <si>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</si>
  <si>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</si>
  <si>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</si>
  <si>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</si>
  <si>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</si>
  <si>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</si>
  <si>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</si>
  <si>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</si>
  <si>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</si>
  <si>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</si>
  <si>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</si>
  <si>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</si>
  <si>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</si>
  <si>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</si>
  <si>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</si>
  <si>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</si>
  <si>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</si>
  <si>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</si>
  <si>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</si>
  <si>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</si>
  <si>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</si>
  <si>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</si>
  <si>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</si>
  <si>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</si>
  <si>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</si>
  <si>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</si>
  <si>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</si>
  <si>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</si>
  <si>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</si>
  <si>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</si>
  <si>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</si>
  <si>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</si>
  <si>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</si>
  <si>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</si>
  <si>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</si>
  <si>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</si>
  <si>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</si>
  <si>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</si>
  <si>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</si>
  <si>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</si>
  <si>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</si>
  <si>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</si>
  <si>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</si>
  <si>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</si>
  <si>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</si>
  <si>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</si>
  <si>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</si>
  <si>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</si>
  <si>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</si>
  <si>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</si>
  <si>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</si>
  <si>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</si>
  <si>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</si>
  <si>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</si>
  <si>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</si>
  <si>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</si>
  <si>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</si>
  <si>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</si>
  <si>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</si>
  <si>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</si>
  <si>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</si>
  <si>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</si>
  <si>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</si>
  <si>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</si>
  <si>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</si>
  <si>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</si>
  <si>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</si>
  <si>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</si>
  <si>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</si>
  <si>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</si>
  <si>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</si>
  <si>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</si>
  <si>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</si>
  <si>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</si>
  <si>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</si>
  <si>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</si>
  <si>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</si>
  <si>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</si>
  <si>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</si>
  <si>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</si>
  <si>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</si>
  <si>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</si>
  <si>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</si>
  <si>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</si>
  <si>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</si>
  <si>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</si>
  <si>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</si>
  <si>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</si>
  <si>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</si>
  <si>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</si>
  <si>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</si>
  <si>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</si>
  <si>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</si>
  <si>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</si>
  <si>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</si>
  <si>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</si>
  <si>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</si>
  <si>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</si>
  <si>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</si>
  <si>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</si>
  <si>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</si>
  <si>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</si>
  <si>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</si>
  <si>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</si>
  <si>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</si>
  <si>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</si>
  <si>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</si>
  <si>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</si>
  <si>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</si>
  <si>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</si>
  <si>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</si>
  <si>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</si>
  <si>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</si>
  <si>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</si>
  <si>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</si>
  <si>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</si>
  <si>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</si>
  <si>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</si>
  <si>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</si>
  <si>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</si>
  <si>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</si>
  <si>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</si>
  <si>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</si>
  <si>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</si>
  <si>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</si>
  <si>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</si>
  <si>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</si>
  <si>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</si>
  <si>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</si>
  <si>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</si>
  <si>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</si>
  <si>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</si>
  <si>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</si>
  <si>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</si>
  <si>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</si>
  <si>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</si>
  <si>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</si>
  <si>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</si>
  <si>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</si>
  <si>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</si>
  <si>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</si>
  <si>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</si>
  <si>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</si>
  <si>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</si>
  <si>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</si>
  <si>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</si>
  <si>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</si>
  <si>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</si>
  <si>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</si>
  <si>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</si>
  <si>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</si>
  <si>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</si>
  <si>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</si>
  <si>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</si>
  <si>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</si>
  <si>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</si>
  <si>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</si>
  <si>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</si>
  <si>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</si>
  <si>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</si>
  <si>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</si>
  <si>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</si>
  <si>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</si>
  <si>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</si>
  <si>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</si>
  <si>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</si>
  <si>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</si>
  <si>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</si>
  <si>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</si>
  <si>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</si>
  <si>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</si>
  <si>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</si>
  <si>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</si>
  <si>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</si>
  <si>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</si>
  <si>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</si>
  <si>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</si>
  <si>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</si>
  <si>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</si>
  <si>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</si>
  <si>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</si>
  <si>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</si>
  <si>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</si>
  <si>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</si>
  <si>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</si>
  <si>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</si>
  <si>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</si>
  <si>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</si>
  <si>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</si>
  <si>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</si>
  <si>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</si>
  <si>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</si>
  <si>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</si>
  <si>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</si>
  <si>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</si>
  <si>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</si>
  <si>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</si>
  <si>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</si>
  <si>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</si>
  <si>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</si>
  <si>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</si>
  <si>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</si>
  <si>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</si>
  <si>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</si>
  <si>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</si>
  <si>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</si>
  <si>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</si>
  <si>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</si>
  <si>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</si>
  <si>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</si>
  <si>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</si>
  <si>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</si>
  <si>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</si>
  <si>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</si>
  <si>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</si>
  <si>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</si>
  <si>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</si>
  <si>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</si>
  <si>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</si>
  <si>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</si>
  <si>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</si>
  <si>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</si>
  <si>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</si>
  <si>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</si>
  <si>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</si>
  <si>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</si>
  <si>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</si>
  <si>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</si>
  <si>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</si>
  <si>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</si>
  <si>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</si>
  <si>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</si>
  <si>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</si>
  <si>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</si>
  <si>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</si>
  <si>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</si>
  <si>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</si>
  <si>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</si>
  <si>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</si>
  <si>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</si>
  <si>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</si>
  <si>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</si>
  <si>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</si>
  <si>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</si>
  <si>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</si>
  <si>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</si>
  <si>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</si>
  <si>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</si>
  <si>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</si>
  <si>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</si>
  <si>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</si>
  <si>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</si>
  <si>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</si>
  <si>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</si>
  <si>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</si>
  <si>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</si>
  <si>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</si>
  <si>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</si>
  <si>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</si>
  <si>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</si>
  <si>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</si>
  <si>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</si>
  <si>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</si>
  <si>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</si>
  <si>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</si>
  <si>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</si>
  <si>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</si>
  <si>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</si>
  <si>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</si>
  <si>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</si>
  <si>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</si>
  <si>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</si>
  <si>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</si>
  <si>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</si>
  <si>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</si>
  <si>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</si>
  <si>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</si>
  <si>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</si>
  <si>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</si>
  <si>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</si>
  <si>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</si>
  <si>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</si>
  <si>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</si>
  <si>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</si>
  <si>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</si>
  <si>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</si>
  <si>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</si>
  <si>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</si>
  <si>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</si>
  <si>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</si>
  <si>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</si>
  <si>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</si>
  <si>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</si>
  <si>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</si>
  <si>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</si>
  <si>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</si>
  <si>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</si>
  <si>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</si>
  <si>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</si>
  <si>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</si>
  <si>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</si>
  <si>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</si>
  <si>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</si>
  <si>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</si>
  <si>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</si>
  <si>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</si>
  <si>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</si>
  <si>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</si>
  <si>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</si>
  <si>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</si>
  <si>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</si>
  <si>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</si>
  <si>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</si>
  <si>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</si>
  <si>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</si>
  <si>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</si>
  <si>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</si>
  <si>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</si>
  <si>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</si>
  <si>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</si>
  <si>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</si>
  <si>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</si>
  <si>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</si>
  <si>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</si>
  <si>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</si>
  <si>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</si>
  <si>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</si>
  <si>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</si>
  <si>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</si>
  <si>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</si>
  <si>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</si>
  <si>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</si>
  <si>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</si>
  <si>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</si>
  <si>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</si>
  <si>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</si>
  <si>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</si>
  <si>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</si>
  <si>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</si>
  <si>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</si>
  <si>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</si>
  <si>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</si>
  <si>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</si>
  <si>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</si>
  <si>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</si>
  <si>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</si>
  <si>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</si>
  <si>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</si>
  <si>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</si>
  <si>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</si>
  <si>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</si>
  <si>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</si>
  <si>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</si>
  <si>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</si>
  <si>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</si>
  <si>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</si>
  <si>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</si>
  <si>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</si>
  <si>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</si>
  <si>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</si>
  <si>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</si>
  <si>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</si>
  <si>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</si>
  <si>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</si>
  <si>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</si>
  <si>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</si>
  <si>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</si>
  <si>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</si>
  <si>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</si>
  <si>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</si>
  <si>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</si>
  <si>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</si>
  <si>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</si>
  <si>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</si>
  <si>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</si>
  <si>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</si>
  <si>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</si>
  <si>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</si>
  <si>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</si>
  <si>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</si>
  <si>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</si>
  <si>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</si>
  <si>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</si>
  <si>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</si>
  <si>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</si>
  <si>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</si>
  <si>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</si>
  <si>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</si>
  <si>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</si>
  <si>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</si>
  <si>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</si>
  <si>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</si>
  <si>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</si>
  <si>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</si>
  <si>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</si>
  <si>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</si>
  <si>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</si>
  <si>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</si>
  <si>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</si>
  <si>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</si>
  <si>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</si>
  <si>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</si>
  <si>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</si>
  <si>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</si>
  <si>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</si>
  <si>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</si>
  <si>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</si>
  <si>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</si>
  <si>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</si>
  <si>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</si>
  <si>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</si>
  <si>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</si>
  <si>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</si>
  <si>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</si>
  <si>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</si>
  <si>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</si>
  <si>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</si>
  <si>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</si>
  <si>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</si>
  <si>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</si>
  <si>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</si>
  <si>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</si>
  <si>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</si>
  <si>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</si>
  <si>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</si>
  <si>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</si>
  <si>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</si>
  <si>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</si>
  <si>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</si>
  <si>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</si>
  <si>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</si>
  <si>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</si>
  <si>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</si>
  <si>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</si>
  <si>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</si>
  <si>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</si>
  <si>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</si>
  <si>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</si>
  <si>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</si>
  <si>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</si>
  <si>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</si>
  <si>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</si>
  <si>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</si>
  <si>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</si>
  <si>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</si>
  <si>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</si>
  <si>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</si>
  <si>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</si>
  <si>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</si>
  <si>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</si>
  <si>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</si>
  <si>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</si>
  <si>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</si>
  <si>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</si>
  <si>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</si>
  <si>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</si>
  <si>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</si>
  <si>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</si>
  <si>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</si>
  <si>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</si>
  <si>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</si>
  <si>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</si>
  <si>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</si>
  <si>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</si>
  <si>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</si>
  <si>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</si>
  <si>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</si>
  <si>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</si>
  <si>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</si>
  <si>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</si>
  <si>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</si>
  <si>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</si>
  <si>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</si>
  <si>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</si>
  <si>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</si>
  <si>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</si>
  <si>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</si>
  <si>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</si>
  <si>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</si>
  <si>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</si>
  <si>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</si>
  <si>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</si>
  <si>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</si>
  <si>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</si>
  <si>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</si>
  <si>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</si>
  <si>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</si>
  <si>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</si>
  <si>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</si>
  <si>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</si>
  <si>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</si>
  <si>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</si>
  <si>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</si>
  <si>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</si>
  <si>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</si>
  <si>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</si>
  <si>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</si>
  <si>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</si>
  <si>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</si>
  <si>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</si>
  <si>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</si>
  <si>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</si>
  <si>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</si>
  <si>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</si>
  <si>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</si>
  <si>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</si>
  <si>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</si>
  <si>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</si>
  <si>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</si>
  <si>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</si>
  <si>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</si>
  <si>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</si>
  <si>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</si>
  <si>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</si>
  <si>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</si>
  <si>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</si>
  <si>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</si>
  <si>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</si>
  <si>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</si>
  <si>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</si>
  <si>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</si>
  <si>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</si>
  <si>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</si>
  <si>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</si>
  <si>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</si>
  <si>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</si>
  <si>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</si>
  <si>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</si>
  <si>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</si>
  <si>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</si>
  <si>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</si>
  <si>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</si>
  <si>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</si>
  <si>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</si>
  <si>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</si>
  <si>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</si>
  <si>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</si>
  <si>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</si>
  <si>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</si>
  <si>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</si>
  <si>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</si>
  <si>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</si>
  <si>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</si>
  <si>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</si>
  <si>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</si>
  <si>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</si>
  <si>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</si>
  <si>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</si>
  <si>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</si>
  <si>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</si>
  <si>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</si>
  <si>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</si>
  <si>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</si>
  <si>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</si>
  <si>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</si>
  <si>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</si>
  <si>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</si>
  <si>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</si>
  <si>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</si>
  <si>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</si>
  <si>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</si>
  <si>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</si>
  <si>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</si>
  <si>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</si>
  <si>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</si>
  <si>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</si>
  <si>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</si>
  <si>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</si>
  <si>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</si>
  <si>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</si>
  <si>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</si>
  <si>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</si>
  <si>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</si>
  <si>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</si>
  <si>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</si>
  <si>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</si>
  <si>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</si>
  <si>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</si>
  <si>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</si>
  <si>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</si>
  <si>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</si>
  <si>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</si>
  <si>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</si>
  <si>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</si>
  <si>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</si>
  <si>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</si>
  <si>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</si>
  <si>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</si>
  <si>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</si>
  <si>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</si>
  <si>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</si>
  <si>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</si>
  <si>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</si>
  <si>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</si>
  <si>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</si>
  <si>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</si>
  <si>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</si>
  <si>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</si>
  <si>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</si>
  <si>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</si>
  <si>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</si>
  <si>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</si>
  <si>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</si>
  <si>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</si>
  <si>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</si>
  <si>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</si>
  <si>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</si>
  <si>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</si>
  <si>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</si>
  <si>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</si>
  <si>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</si>
  <si>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</si>
  <si>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</si>
  <si>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</si>
  <si>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</si>
  <si>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</si>
  <si>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</si>
  <si>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</si>
  <si>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</si>
  <si>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</si>
  <si>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</si>
  <si>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</si>
  <si>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</si>
  <si>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</si>
  <si>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</si>
  <si>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</si>
  <si>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</si>
  <si>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</si>
  <si>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</si>
  <si>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</si>
  <si>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</si>
  <si>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</si>
  <si>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</si>
  <si>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</si>
  <si>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</si>
  <si>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</si>
  <si>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</si>
  <si>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</si>
  <si>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</si>
  <si>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</si>
  <si>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</si>
  <si>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</si>
  <si>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</si>
  <si>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</si>
  <si>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</si>
  <si>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</si>
  <si>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</si>
  <si>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</si>
  <si>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</si>
  <si>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</si>
  <si>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</si>
  <si>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</si>
  <si>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</si>
  <si>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</si>
  <si>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</si>
  <si>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</si>
  <si>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</si>
  <si>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</si>
  <si>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</si>
  <si>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</si>
  <si>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</si>
  <si>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</si>
  <si>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</si>
  <si>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</si>
  <si>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</si>
  <si>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</si>
  <si>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</si>
  <si>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</si>
  <si>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</si>
  <si>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</si>
  <si>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</si>
  <si>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</si>
  <si>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</si>
  <si>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</si>
  <si>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</si>
  <si>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</si>
  <si>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</si>
  <si>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</si>
  <si>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</si>
  <si>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</si>
  <si>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</si>
  <si>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</si>
  <si>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</si>
  <si>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</si>
  <si>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</si>
  <si>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</si>
  <si>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</si>
  <si>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</si>
  <si>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</si>
  <si>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</si>
  <si>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</si>
  <si>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</si>
  <si>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</si>
  <si>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</si>
  <si>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</si>
  <si>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</si>
  <si>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</si>
  <si>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</si>
  <si>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</si>
  <si>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</si>
  <si>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</si>
  <si>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</si>
  <si>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</si>
  <si>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</si>
  <si>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</si>
  <si>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</si>
  <si>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</si>
  <si>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</si>
  <si>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</si>
  <si>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</si>
  <si>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</si>
  <si>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</si>
  <si>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</si>
  <si>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</si>
  <si>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</si>
  <si>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</si>
  <si>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</si>
  <si>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</si>
  <si>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</si>
  <si>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</si>
  <si>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</si>
  <si>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</si>
  <si>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</si>
  <si>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</si>
  <si>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</si>
  <si>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</si>
  <si>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</si>
  <si>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</si>
  <si>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</si>
  <si>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</si>
  <si>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</si>
  <si>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</si>
  <si>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</si>
  <si>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</si>
  <si>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</si>
  <si>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</si>
  <si>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</si>
  <si>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</si>
  <si>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</si>
  <si>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</si>
  <si>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</si>
  <si>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</si>
  <si>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</si>
  <si>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</si>
  <si>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</si>
  <si>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</si>
  <si>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</si>
  <si>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</si>
  <si>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</si>
  <si>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</si>
  <si>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</si>
  <si>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</si>
  <si>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</si>
  <si>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</si>
  <si>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</si>
  <si>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</si>
  <si>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</si>
  <si>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</si>
  <si>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</si>
  <si>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</si>
  <si>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</si>
  <si>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</si>
  <si>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</si>
  <si>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</si>
  <si>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</si>
  <si>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</si>
  <si>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</si>
  <si>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</si>
  <si>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</si>
  <si>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</si>
  <si>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</si>
  <si>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</si>
  <si>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</si>
  <si>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</si>
  <si>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</si>
  <si>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</si>
  <si>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</si>
  <si>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</si>
  <si>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</si>
  <si>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</si>
  <si>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</si>
  <si>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</si>
  <si>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</si>
  <si>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</si>
  <si>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</si>
  <si>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</si>
  <si>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</si>
  <si>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</si>
  <si>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</si>
  <si>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</si>
  <si>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</si>
  <si>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</si>
  <si>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</si>
  <si>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</si>
  <si>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</si>
  <si>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</si>
  <si>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</si>
  <si>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</si>
  <si>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</si>
  <si>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</si>
  <si>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</si>
  <si>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</si>
  <si>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</si>
  <si>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</si>
  <si>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</si>
  <si>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</si>
  <si>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</si>
  <si>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</si>
  <si>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</si>
  <si>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</si>
  <si>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</si>
  <si>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</si>
  <si>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</si>
  <si>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</si>
  <si>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</si>
  <si>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</si>
  <si>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</si>
  <si>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</si>
  <si>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</si>
  <si>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</si>
  <si>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</si>
  <si>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</si>
  <si>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</si>
  <si>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</si>
  <si>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</si>
  <si>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</si>
  <si>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</si>
  <si>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</si>
  <si>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</si>
  <si>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</si>
  <si>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</si>
  <si>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</si>
  <si>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</si>
  <si>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</si>
  <si>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</si>
  <si>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</si>
  <si>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</si>
  <si>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</si>
  <si>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</si>
  <si>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</si>
  <si>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</si>
  <si>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</si>
  <si>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</si>
  <si>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</si>
  <si>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</si>
  <si>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</si>
  <si>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</si>
  <si>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</si>
  <si>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</si>
  <si>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</si>
  <si>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</si>
  <si>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</si>
  <si>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</si>
  <si>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</si>
  <si>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</si>
  <si>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</si>
  <si>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</si>
  <si>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</si>
  <si>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</si>
  <si>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</si>
  <si>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</si>
  <si>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</si>
  <si>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</si>
  <si>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</si>
  <si>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</si>
  <si>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</si>
  <si>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</si>
  <si>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</si>
  <si>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</si>
  <si>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</si>
  <si>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</si>
  <si>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</si>
  <si>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</si>
  <si>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</si>
  <si>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</si>
  <si>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</si>
  <si>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</si>
  <si>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</si>
  <si>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</si>
  <si>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</si>
  <si>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</si>
  <si>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</si>
  <si>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</si>
  <si>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</si>
  <si>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</si>
  <si>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</si>
  <si>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</si>
  <si>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</si>
  <si>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</si>
  <si>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</si>
  <si>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</si>
  <si>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</si>
  <si>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</si>
  <si>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</si>
  <si>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</si>
  <si>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</si>
  <si>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</si>
  <si>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</si>
  <si>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</si>
  <si>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</si>
  <si>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</si>
  <si>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</si>
  <si>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</si>
  <si>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</si>
  <si>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</si>
  <si>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</si>
  <si>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</si>
  <si>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</si>
  <si>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</si>
  <si>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</si>
  <si>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</si>
  <si>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</si>
  <si>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</si>
  <si>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</si>
  <si>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</si>
  <si>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</si>
  <si>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</si>
  <si>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</si>
  <si>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</si>
  <si>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</si>
  <si>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</si>
  <si>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</si>
  <si>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</si>
  <si>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</si>
  <si>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</si>
  <si>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</si>
  <si>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</si>
  <si>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</si>
  <si>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</si>
  <si>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</si>
  <si>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</si>
  <si>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</si>
  <si>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</si>
  <si>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</si>
  <si>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</si>
  <si>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</si>
  <si>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</si>
  <si>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</si>
  <si>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</si>
  <si>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</si>
  <si>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</si>
  <si>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</si>
  <si>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</si>
  <si>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</si>
  <si>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</si>
  <si>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</si>
  <si>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</si>
  <si>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</si>
  <si>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</si>
  <si>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</si>
  <si>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</si>
  <si>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</si>
  <si>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</si>
  <si>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</si>
  <si>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</si>
  <si>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</si>
  <si>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</si>
  <si>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</si>
  <si>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</si>
  <si>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</si>
  <si>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</si>
  <si>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</si>
  <si>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</si>
  <si>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</si>
  <si>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</si>
  <si>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</si>
  <si>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</si>
  <si>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</si>
  <si>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</si>
  <si>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</si>
  <si>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</si>
  <si>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</si>
  <si>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</si>
  <si>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</si>
  <si>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</si>
  <si>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</si>
  <si>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</si>
  <si>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</si>
  <si>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</si>
  <si>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</si>
  <si>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</si>
  <si>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</si>
  <si>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</si>
  <si>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</si>
  <si>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</si>
  <si>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</si>
  <si>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</si>
  <si>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</si>
  <si>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</si>
  <si>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</si>
  <si>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</si>
  <si>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</si>
  <si>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</si>
  <si>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</si>
  <si>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</si>
  <si>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</si>
  <si>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</si>
  <si>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</si>
  <si>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</si>
  <si>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</si>
  <si>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</si>
  <si>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</si>
  <si>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</si>
  <si>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</si>
  <si>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</si>
  <si>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</si>
  <si>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</si>
  <si>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</si>
  <si>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</si>
  <si>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</si>
  <si>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</si>
  <si>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</si>
  <si>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</si>
  <si>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</si>
  <si>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</si>
  <si>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</si>
  <si>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</si>
  <si>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</si>
  <si>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</si>
  <si>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</si>
  <si>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</si>
  <si>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</si>
  <si>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</si>
  <si>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</si>
  <si>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</si>
  <si>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</si>
  <si>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</si>
  <si>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</si>
  <si>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</si>
  <si>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</si>
  <si>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</si>
  <si>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</si>
  <si>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</si>
  <si>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</si>
  <si>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</si>
  <si>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</si>
  <si>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</si>
  <si>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</si>
  <si>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</si>
  <si>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</si>
  <si>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</si>
  <si>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</si>
  <si>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</si>
  <si>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</si>
  <si>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</si>
  <si>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</si>
  <si>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</si>
  <si>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</si>
  <si>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</si>
  <si>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</si>
  <si>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</si>
  <si>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</si>
  <si>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</si>
  <si>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</si>
  <si>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</si>
  <si>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</si>
  <si>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</si>
  <si>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</si>
  <si>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</si>
  <si>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</si>
  <si>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</si>
  <si>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</si>
  <si>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</si>
  <si>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</si>
  <si>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</si>
  <si>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</si>
  <si>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</si>
  <si>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</si>
  <si>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</si>
  <si>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</si>
  <si>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</si>
  <si>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</si>
  <si>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</si>
  <si>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</si>
  <si>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</si>
  <si>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</si>
  <si>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</si>
  <si>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</si>
  <si>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</si>
  <si>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</si>
  <si>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</si>
  <si>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</si>
  <si>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</si>
  <si>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</si>
  <si>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</si>
  <si>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</si>
  <si>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</si>
  <si>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</si>
  <si>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</si>
  <si>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</si>
  <si>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</si>
  <si>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</si>
  <si>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</si>
  <si>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</si>
  <si>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</si>
  <si>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</si>
  <si>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</si>
  <si>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</si>
  <si>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</si>
  <si>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</si>
  <si>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</si>
  <si>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</si>
  <si>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</si>
  <si>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</si>
  <si>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</si>
  <si>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</si>
  <si>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</si>
  <si>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</si>
  <si>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</si>
  <si>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</si>
  <si>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</si>
  <si>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</si>
  <si>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</si>
  <si>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</si>
  <si>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</si>
  <si>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</si>
  <si>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</si>
  <si>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</si>
  <si>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</si>
  <si>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</si>
  <si>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</si>
  <si>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</si>
  <si>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</si>
  <si>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</si>
  <si>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</si>
  <si>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</si>
  <si>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</si>
  <si>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</si>
  <si>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</si>
  <si>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</si>
  <si>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</si>
  <si>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</si>
  <si>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</si>
  <si>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</si>
  <si>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</si>
  <si>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</si>
  <si>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</si>
  <si>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</si>
  <si>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</si>
  <si>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</si>
  <si>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</si>
  <si>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</si>
  <si>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</si>
  <si>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</si>
  <si>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</si>
  <si>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</si>
  <si>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</si>
  <si>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</si>
  <si>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</si>
  <si>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</si>
  <si>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</si>
  <si>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</si>
  <si>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</si>
  <si>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</si>
  <si>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</si>
  <si>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</si>
  <si>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</si>
  <si>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</si>
  <si>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</si>
  <si>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</si>
  <si>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</si>
  <si>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</si>
  <si>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</si>
  <si>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</si>
  <si>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</si>
  <si>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</si>
  <si>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</si>
  <si>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</si>
  <si>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</si>
  <si>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</si>
  <si>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</si>
  <si>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</si>
  <si>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</si>
  <si>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</si>
  <si>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</si>
  <si>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</si>
  <si>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</si>
  <si>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</si>
  <si>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</si>
  <si>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</si>
  <si>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</si>
  <si>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</si>
  <si>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</si>
  <si>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</si>
  <si>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</si>
  <si>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</si>
  <si>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</si>
  <si>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</si>
  <si>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</si>
  <si>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</si>
  <si>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</si>
  <si>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</si>
  <si>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</si>
  <si>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</si>
  <si>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</si>
  <si>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</si>
  <si>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</si>
  <si>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</si>
  <si>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</si>
  <si>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</si>
  <si>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</si>
  <si>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</si>
  <si>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</si>
  <si>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</si>
  <si>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</si>
  <si>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</si>
  <si>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</si>
  <si>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</si>
  <si>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</si>
  <si>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</si>
  <si>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</si>
  <si>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</si>
  <si>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</si>
  <si>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</si>
  <si>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</si>
  <si>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</si>
  <si>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</si>
  <si>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</si>
  <si>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</si>
  <si>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</si>
  <si>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</si>
  <si>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</si>
  <si>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</si>
  <si>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</si>
  <si>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</si>
  <si>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</si>
  <si>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</si>
  <si>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</si>
  <si>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</si>
  <si>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</si>
  <si>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</si>
  <si>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</si>
  <si>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</si>
  <si>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</si>
  <si>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</si>
  <si>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</si>
  <si>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</si>
  <si>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</si>
  <si>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</si>
  <si>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</si>
  <si>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</si>
  <si>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</si>
  <si>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</si>
  <si>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</si>
  <si>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</si>
  <si>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</si>
  <si>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</si>
  <si>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</si>
  <si>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</si>
  <si>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</si>
  <si>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</si>
  <si>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</si>
  <si>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</si>
  <si>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</si>
  <si>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</si>
  <si>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</si>
  <si>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</si>
  <si>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</si>
  <si>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</si>
  <si>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</si>
  <si>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</si>
  <si>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</si>
  <si>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</si>
  <si>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</si>
  <si>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</si>
  <si>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</si>
  <si>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</si>
  <si>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</si>
  <si>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</si>
  <si>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</si>
  <si>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</si>
  <si>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</si>
  <si>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</si>
  <si>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</si>
  <si>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</si>
  <si>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</si>
  <si>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</si>
  <si>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</si>
  <si>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</si>
  <si>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</si>
  <si>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</si>
  <si>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</si>
  <si>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</si>
  <si>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</si>
  <si>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</si>
  <si>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</si>
  <si>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</si>
  <si>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</si>
  <si>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</si>
  <si>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</si>
  <si>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</si>
  <si>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</si>
  <si>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</si>
  <si>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</si>
  <si>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</si>
  <si>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</si>
  <si>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</si>
  <si>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</si>
  <si>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</si>
  <si>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</si>
  <si>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</si>
  <si>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</si>
  <si>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</si>
  <si>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</si>
  <si>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</si>
  <si>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</si>
  <si>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</si>
  <si>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</si>
  <si>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</si>
  <si>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</si>
  <si>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</si>
  <si>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</si>
  <si>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</si>
  <si>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</si>
  <si>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</si>
  <si>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</si>
  <si>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</si>
  <si>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</si>
  <si>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</si>
  <si>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</si>
  <si>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</si>
  <si>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</si>
  <si>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</si>
  <si>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</si>
  <si>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</si>
  <si>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</si>
  <si>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</si>
  <si>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</si>
  <si>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</si>
  <si>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</si>
  <si>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</si>
  <si>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</si>
  <si>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</si>
  <si>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</si>
  <si>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</si>
  <si>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</si>
  <si>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</si>
  <si>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</si>
  <si>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</si>
  <si>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</si>
  <si>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</si>
  <si>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</si>
  <si>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</si>
  <si>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</si>
  <si>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</si>
  <si>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</si>
  <si>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</si>
  <si>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</si>
  <si>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</si>
  <si>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</si>
  <si>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</si>
  <si>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</si>
  <si>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</si>
  <si>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</si>
  <si>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</si>
  <si>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</si>
  <si>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</si>
  <si>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</si>
  <si>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</si>
  <si>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</si>
  <si>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</si>
  <si>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</si>
  <si>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</si>
  <si>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</si>
  <si>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</si>
  <si>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</si>
  <si>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</si>
  <si>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</si>
  <si>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</si>
  <si>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</si>
  <si>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</si>
  <si>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</si>
  <si>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</si>
  <si>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</si>
  <si>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</si>
  <si>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</si>
  <si>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</si>
  <si>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</si>
  <si>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</si>
  <si>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</si>
  <si>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</si>
  <si>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</si>
  <si>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</si>
  <si>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</si>
  <si>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</si>
  <si>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</si>
  <si>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</si>
  <si>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</si>
  <si>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</si>
  <si>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</si>
  <si>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</si>
  <si>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</si>
  <si>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</si>
  <si>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</si>
  <si>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</si>
  <si>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</si>
  <si>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</si>
  <si>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</si>
  <si>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</si>
  <si>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</si>
  <si>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</si>
  <si>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</si>
  <si>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</si>
  <si>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</si>
  <si>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</si>
  <si>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</si>
  <si>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</si>
  <si>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</si>
  <si>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</si>
  <si>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</si>
  <si>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</si>
  <si>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</si>
  <si>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</si>
  <si>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</si>
  <si>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</si>
  <si>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</si>
  <si>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</si>
  <si>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</si>
  <si>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</si>
  <si>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</si>
  <si>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</si>
  <si>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</si>
  <si>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</si>
  <si>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</si>
  <si>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</si>
  <si>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</si>
  <si>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</si>
  <si>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</si>
  <si>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</si>
  <si>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</si>
  <si>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</si>
  <si>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</si>
  <si>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</si>
  <si>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</si>
  <si>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</si>
  <si>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</si>
  <si>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</si>
  <si>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</si>
  <si>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</si>
  <si>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</si>
  <si>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</si>
  <si>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</si>
  <si>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</si>
  <si>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</si>
  <si>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</si>
  <si>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</si>
  <si>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</si>
  <si>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</si>
  <si>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</si>
  <si>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</si>
  <si>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</si>
  <si>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</si>
  <si>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</si>
  <si>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</si>
  <si>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</si>
  <si>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</si>
  <si>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</si>
  <si>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</si>
  <si>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</si>
  <si>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</si>
  <si>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</si>
  <si>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</si>
  <si>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</si>
  <si>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</si>
  <si>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</si>
  <si>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</si>
  <si>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</si>
  <si>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</si>
  <si>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</si>
  <si>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</si>
  <si>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</si>
  <si>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</si>
  <si>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</si>
  <si>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</si>
  <si>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</si>
  <si>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</si>
  <si>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</si>
  <si>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</si>
  <si>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</si>
  <si>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</si>
  <si>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</si>
  <si>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</si>
  <si>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</si>
  <si>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</si>
  <si>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</si>
  <si>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</si>
  <si>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</si>
  <si>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</si>
  <si>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</si>
  <si>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</si>
  <si>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</si>
  <si>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</si>
  <si>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</si>
  <si>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</si>
  <si>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</si>
  <si>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</si>
  <si>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</si>
  <si>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</si>
  <si>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</si>
  <si>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</si>
  <si>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</si>
  <si>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</si>
  <si>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</si>
  <si>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</si>
  <si>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</si>
  <si>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</si>
  <si>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</si>
  <si>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</si>
  <si>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</si>
  <si>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</si>
  <si>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</si>
  <si>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</si>
  <si>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</si>
  <si>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</si>
  <si>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</si>
  <si>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</si>
  <si>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</si>
  <si>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</si>
  <si>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</si>
  <si>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</si>
  <si>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</si>
  <si>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</si>
  <si>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</si>
  <si>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</si>
  <si>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</si>
  <si>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</si>
  <si>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</si>
  <si>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</si>
  <si>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</si>
  <si>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</si>
  <si>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</si>
  <si>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</si>
  <si>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</si>
  <si>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</si>
  <si>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</si>
  <si>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</si>
  <si>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</si>
  <si>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</si>
  <si>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</si>
  <si>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</si>
  <si>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</si>
  <si>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</si>
  <si>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</si>
  <si>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</si>
  <si>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</si>
  <si>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</si>
  <si>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</si>
  <si>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</si>
  <si>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</si>
  <si>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</si>
  <si>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</si>
  <si>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</si>
  <si>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</si>
  <si>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</si>
  <si>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</si>
  <si>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</si>
  <si>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</si>
  <si>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</si>
  <si>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</si>
  <si>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</si>
  <si>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</si>
  <si>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</si>
  <si>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</si>
  <si>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</si>
  <si>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</si>
  <si>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</si>
  <si>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</si>
  <si>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</si>
  <si>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</si>
  <si>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</si>
  <si>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</si>
  <si>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</si>
  <si>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</si>
  <si>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</si>
  <si>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</si>
  <si>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</si>
  <si>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</si>
  <si>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</si>
  <si>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</si>
  <si>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</si>
  <si>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</si>
  <si>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</si>
  <si>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</si>
  <si>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</si>
  <si>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</si>
  <si>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</si>
  <si>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</si>
  <si>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</si>
  <si>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</si>
  <si>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</si>
  <si>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</si>
  <si>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</si>
  <si>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</si>
  <si>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</si>
  <si>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</si>
  <si>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</si>
  <si>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</si>
  <si>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</si>
  <si>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</si>
  <si>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</si>
  <si>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</si>
  <si>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</si>
  <si>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</si>
  <si>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</si>
  <si>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</si>
  <si>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</si>
  <si>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</si>
  <si>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</si>
  <si>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</si>
  <si>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</si>
  <si>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</si>
  <si>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</si>
  <si>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</si>
  <si>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</si>
  <si>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</si>
  <si>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</si>
  <si>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</si>
  <si>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</si>
  <si>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</si>
  <si>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</si>
  <si>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</si>
  <si>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</si>
  <si>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</si>
  <si>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</si>
  <si>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</si>
  <si>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</si>
  <si>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</si>
  <si>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</si>
  <si>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</si>
  <si>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</si>
  <si>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</si>
  <si>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</si>
  <si>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</si>
  <si>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</si>
  <si>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</si>
  <si>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</si>
  <si>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</si>
  <si>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</si>
  <si>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</si>
  <si>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</si>
  <si>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</si>
  <si>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</si>
  <si>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</si>
  <si>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</si>
  <si>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</si>
  <si>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</si>
  <si>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</si>
  <si>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</si>
  <si>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</si>
  <si>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</si>
  <si>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</si>
  <si>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</si>
  <si>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</si>
  <si>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</si>
  <si>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</si>
  <si>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</si>
  <si>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</si>
  <si>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</si>
  <si>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</si>
  <si>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</si>
  <si>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</si>
  <si>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</si>
  <si>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</si>
  <si>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</si>
  <si>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</si>
  <si>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</si>
  <si>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</si>
  <si>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</si>
  <si>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</si>
  <si>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</si>
  <si>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</si>
  <si>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</si>
  <si>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</si>
  <si>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</si>
  <si>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</si>
  <si>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</si>
  <si>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</si>
  <si>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</si>
  <si>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</si>
  <si>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</si>
  <si>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</si>
  <si>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</si>
  <si>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</si>
  <si>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</si>
  <si>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</si>
  <si>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</si>
  <si>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</si>
  <si>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</si>
  <si>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</si>
  <si>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</si>
  <si>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</si>
  <si>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</si>
  <si>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</si>
  <si>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</si>
  <si>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</si>
  <si>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</si>
  <si>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</si>
  <si>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</si>
  <si>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</si>
  <si>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</si>
  <si>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</si>
  <si>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</si>
  <si>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</si>
  <si>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</si>
  <si>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</si>
  <si>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</si>
  <si>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</si>
  <si>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</si>
  <si>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</si>
  <si>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</si>
  <si>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</si>
  <si>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</si>
  <si>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</si>
  <si>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</si>
  <si>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</si>
  <si>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</si>
  <si>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</si>
  <si>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</si>
  <si>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</si>
  <si>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</si>
  <si>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</si>
  <si>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</si>
  <si>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</si>
  <si>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</si>
  <si>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</si>
  <si>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</si>
  <si>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</si>
  <si>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</si>
  <si>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</si>
  <si>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</si>
  <si>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</si>
  <si>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</si>
  <si>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</si>
  <si>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</si>
  <si>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</si>
  <si>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</si>
  <si>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</si>
  <si>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</si>
  <si>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</si>
  <si>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</si>
  <si>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</si>
  <si>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</si>
  <si>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</si>
  <si>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</si>
  <si>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</si>
  <si>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</si>
  <si>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</si>
  <si>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</si>
  <si>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</si>
  <si>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</si>
  <si>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</si>
  <si>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</si>
  <si>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</si>
  <si>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</si>
  <si>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</si>
  <si>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</si>
  <si>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</si>
  <si>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</si>
  <si>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</si>
  <si>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</si>
  <si>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</si>
  <si>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</si>
  <si>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</si>
  <si>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</si>
  <si>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</si>
  <si>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</si>
  <si>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</si>
  <si>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</si>
  <si>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</si>
  <si>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</si>
  <si>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</si>
  <si>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</si>
  <si>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</si>
  <si>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</si>
  <si>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</si>
  <si>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</si>
  <si>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</si>
  <si>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</si>
  <si>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</si>
  <si>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</si>
  <si>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</si>
  <si>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</si>
  <si>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</si>
  <si>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</si>
  <si>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</si>
  <si>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</si>
  <si>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</si>
  <si>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</si>
  <si>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</si>
  <si>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</si>
  <si>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</si>
  <si>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</si>
  <si>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</si>
  <si>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</si>
  <si>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</si>
  <si>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</si>
  <si>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</si>
  <si>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</si>
  <si>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</si>
  <si>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</si>
  <si>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</si>
  <si>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</si>
  <si>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</si>
  <si>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</si>
  <si>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</si>
  <si>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</si>
  <si>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</si>
  <si>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</si>
  <si>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</si>
  <si>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</si>
  <si>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</si>
  <si>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</si>
  <si>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</si>
  <si>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</si>
  <si>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</si>
  <si>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</si>
  <si>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</si>
  <si>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</si>
  <si>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</si>
  <si>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</si>
  <si>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</si>
  <si>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</si>
  <si>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</si>
  <si>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</si>
  <si>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</si>
  <si>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</si>
  <si>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</si>
  <si>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</si>
  <si>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</si>
  <si>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</si>
  <si>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</si>
  <si>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</si>
  <si>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</si>
  <si>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</si>
  <si>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</si>
  <si>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</si>
  <si>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</si>
  <si>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</si>
  <si>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</si>
  <si>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</si>
  <si>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</si>
  <si>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</si>
  <si>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</si>
  <si>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</si>
  <si>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</si>
  <si>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</si>
  <si>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</si>
  <si>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</si>
  <si>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</si>
  <si>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</si>
  <si>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</si>
  <si>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</si>
  <si>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</si>
  <si>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</si>
  <si>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</si>
  <si>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</si>
  <si>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</si>
  <si>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</si>
  <si>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</si>
  <si>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</si>
  <si>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</si>
  <si>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</si>
  <si>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</si>
  <si>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</si>
  <si>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</si>
  <si>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</si>
  <si>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</si>
  <si>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</si>
  <si>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</si>
  <si>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</si>
  <si>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</si>
  <si>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</si>
  <si>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</si>
  <si>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</si>
  <si>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</si>
  <si>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</si>
  <si>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</si>
  <si>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</si>
  <si>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</si>
  <si>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</si>
  <si>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</si>
  <si>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</si>
  <si>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</si>
  <si>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</si>
  <si>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</si>
  <si>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</si>
  <si>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</si>
  <si>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</si>
  <si>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</si>
  <si>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</si>
  <si>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</si>
  <si>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</si>
  <si>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</si>
  <si>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</si>
  <si>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</si>
  <si>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</si>
  <si>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</si>
  <si>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</si>
  <si>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</si>
  <si>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</si>
  <si>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</si>
  <si>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</si>
  <si>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</si>
  <si>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</si>
  <si>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</si>
  <si>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</si>
  <si>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</si>
  <si>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</si>
  <si>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</si>
  <si>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</si>
  <si>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</si>
  <si>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</si>
  <si>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</si>
  <si>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</si>
  <si>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</si>
  <si>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</si>
  <si>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</si>
  <si>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</si>
  <si>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</si>
  <si>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</si>
  <si>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</si>
  <si>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</si>
  <si>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</si>
  <si>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</si>
  <si>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</si>
  <si>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</si>
  <si>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</si>
  <si>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</si>
  <si>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</si>
  <si>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</si>
  <si>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</si>
  <si>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</si>
  <si>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</si>
  <si>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</si>
  <si>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</si>
  <si>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</si>
  <si>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</si>
  <si>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</si>
  <si>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</si>
  <si>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</si>
  <si>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</si>
  <si>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</si>
  <si>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</si>
  <si>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</si>
  <si>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</si>
  <si>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</si>
  <si>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</si>
  <si>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</si>
  <si>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</si>
  <si>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</si>
  <si>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</si>
  <si>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</si>
  <si>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</si>
  <si>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</si>
  <si>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</si>
  <si>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</si>
  <si>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</si>
  <si>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</si>
  <si>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</si>
  <si>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</si>
  <si>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</si>
  <si>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</si>
  <si>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</si>
  <si>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</si>
  <si>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</si>
  <si>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</si>
  <si>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</si>
  <si>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</si>
  <si>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</si>
  <si>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</si>
  <si>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</si>
  <si>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</si>
  <si>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</si>
  <si>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</si>
  <si>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</si>
  <si>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</si>
  <si>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</si>
  <si>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</si>
  <si>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</si>
  <si>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</si>
  <si>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</si>
  <si>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</si>
  <si>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</si>
  <si>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</si>
  <si>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</si>
  <si>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</si>
  <si>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</si>
  <si>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</si>
  <si>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</si>
  <si>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</si>
  <si>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</si>
  <si>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</si>
  <si>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</si>
  <si>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</si>
  <si>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</si>
  <si>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</si>
  <si>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</si>
  <si>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</si>
  <si>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</si>
  <si>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</si>
  <si>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</si>
  <si>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</si>
  <si>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</si>
  <si>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</si>
  <si>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</si>
  <si>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</si>
  <si>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</si>
  <si>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</si>
  <si>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</si>
  <si>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</si>
  <si>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</si>
  <si>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</si>
  <si>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</si>
  <si>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</si>
  <si>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</si>
  <si>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</si>
  <si>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</si>
  <si>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</si>
  <si>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</si>
  <si>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</si>
  <si>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</si>
  <si>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</si>
  <si>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</si>
  <si>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</si>
  <si>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</si>
  <si>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</si>
  <si>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</si>
  <si>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</si>
  <si>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</si>
  <si>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</si>
  <si>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</si>
  <si>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</si>
  <si>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</si>
  <si>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</si>
  <si>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</si>
  <si>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</si>
  <si>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</si>
  <si>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</si>
  <si>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</si>
  <si>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</si>
  <si>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</si>
  <si>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</si>
  <si>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</si>
  <si>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</si>
  <si>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</si>
  <si>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</si>
  <si>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</si>
  <si>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</si>
  <si>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</si>
  <si>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</si>
  <si>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</si>
  <si>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</si>
  <si>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</si>
  <si>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</si>
  <si>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</si>
  <si>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</si>
  <si>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</si>
  <si>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</si>
  <si>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</si>
  <si>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</si>
  <si>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</si>
  <si>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</si>
  <si>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</si>
  <si>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</si>
  <si>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</si>
  <si>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</si>
  <si>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</si>
  <si>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</si>
  <si>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</si>
  <si>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</si>
  <si>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</si>
  <si>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</si>
  <si>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</si>
  <si>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</si>
  <si>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</si>
  <si>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</si>
  <si>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</si>
  <si>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</si>
  <si>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</si>
  <si>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</si>
  <si>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</si>
  <si>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</si>
  <si>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</si>
  <si>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</si>
  <si>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</si>
  <si>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</si>
  <si>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</si>
  <si>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</si>
  <si>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</si>
  <si>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</si>
  <si>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</si>
  <si>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</si>
  <si>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</si>
  <si>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</si>
  <si>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</si>
  <si>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</si>
  <si>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</si>
  <si>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</si>
  <si>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</si>
  <si>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</si>
  <si>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</si>
  <si>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</si>
  <si>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</si>
  <si>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</si>
  <si>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</si>
  <si>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</si>
  <si>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</si>
  <si>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</si>
  <si>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</si>
  <si>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</si>
  <si>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</si>
  <si>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</si>
  <si>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</si>
  <si>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</si>
  <si>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</si>
  <si>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</si>
  <si>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</si>
  <si>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</si>
  <si>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</si>
  <si>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</si>
  <si>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</si>
  <si>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</si>
  <si>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</si>
  <si>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</si>
  <si>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</si>
  <si>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</si>
  <si>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</si>
  <si>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</si>
  <si>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</si>
  <si>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</si>
  <si>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</si>
  <si>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</si>
  <si>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</si>
  <si>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</si>
  <si>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</si>
  <si>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</si>
  <si>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</si>
  <si>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</si>
  <si>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</si>
  <si>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</si>
  <si>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</si>
  <si>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</si>
  <si>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</si>
  <si>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</si>
  <si>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</si>
  <si>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</si>
  <si>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</si>
  <si>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</si>
  <si>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</si>
  <si>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</si>
  <si>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</si>
  <si>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</si>
  <si>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</si>
  <si>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</si>
  <si>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</si>
  <si>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</si>
  <si>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</si>
  <si>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</si>
  <si>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</si>
  <si>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</si>
  <si>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</si>
  <si>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</si>
  <si>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</si>
  <si>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</si>
  <si>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</si>
  <si>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</si>
  <si>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</si>
  <si>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</si>
  <si>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</si>
  <si>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</si>
  <si>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</si>
  <si>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</si>
  <si>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</si>
  <si>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</si>
  <si>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</si>
  <si>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</si>
  <si>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</si>
  <si>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</si>
  <si>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</si>
  <si>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</si>
  <si>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</si>
  <si>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</si>
  <si>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</si>
  <si>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</si>
  <si>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</si>
  <si>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</si>
  <si>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</si>
  <si>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</si>
  <si>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</si>
  <si>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</si>
  <si>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</si>
  <si>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</si>
  <si>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</si>
  <si>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</si>
  <si>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</si>
  <si>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</si>
  <si>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</si>
  <si>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</si>
  <si>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</si>
  <si>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</si>
  <si>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</si>
  <si>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</si>
  <si>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</si>
  <si>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</si>
  <si>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</si>
  <si>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</si>
  <si>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</si>
  <si>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</si>
  <si>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</si>
  <si>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</si>
  <si>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</si>
  <si>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</si>
  <si>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</si>
  <si>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</si>
  <si>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</si>
  <si>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</si>
  <si>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</si>
  <si>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</si>
  <si>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</si>
  <si>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</si>
  <si>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</si>
  <si>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</si>
  <si>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</si>
  <si>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</si>
  <si>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</si>
  <si>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</si>
  <si>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</si>
  <si>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</si>
  <si>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</si>
  <si>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</si>
  <si>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</si>
  <si>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</si>
  <si>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</si>
  <si>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</si>
  <si>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</si>
  <si>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</si>
  <si>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</si>
  <si>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</si>
  <si>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</si>
  <si>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</si>
  <si>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</si>
  <si>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</si>
  <si>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</si>
  <si>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</si>
  <si>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</si>
  <si>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</si>
  <si>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</si>
  <si>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</si>
  <si>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</si>
  <si>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</si>
  <si>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</si>
  <si>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</si>
  <si>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</si>
  <si>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</si>
  <si>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</si>
  <si>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</si>
  <si>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</si>
  <si>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</si>
  <si>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</si>
  <si>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</si>
  <si>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</si>
  <si>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</si>
  <si>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</si>
  <si>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</si>
  <si>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</si>
  <si>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</si>
  <si>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</si>
  <si>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</si>
  <si>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</si>
  <si>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</si>
  <si>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</si>
  <si>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</si>
  <si>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</si>
  <si>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</si>
  <si>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</si>
  <si>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</si>
  <si>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</si>
  <si>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</si>
  <si>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</si>
  <si>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</si>
  <si>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</si>
  <si>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</si>
  <si>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</si>
  <si>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</si>
  <si>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</si>
  <si>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</si>
  <si>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</si>
  <si>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</si>
  <si>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</si>
  <si>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</si>
  <si>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</si>
  <si>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</si>
  <si>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</si>
  <si>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</si>
  <si>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</si>
  <si>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</si>
  <si>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</si>
  <si>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</si>
  <si>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</si>
  <si>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</si>
  <si>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</si>
  <si>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</si>
  <si>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</si>
  <si>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</si>
  <si>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</si>
  <si>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</si>
  <si>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</si>
  <si>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</si>
  <si>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</si>
  <si>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</si>
  <si>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</si>
  <si>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</si>
  <si>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</si>
  <si>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</si>
  <si>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</si>
  <si>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</si>
  <si>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</si>
  <si>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</si>
  <si>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</si>
  <si>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</si>
  <si>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</si>
  <si>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</si>
  <si>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</si>
  <si>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</si>
  <si>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</si>
  <si>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</si>
  <si>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</si>
  <si>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</si>
  <si>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</si>
  <si>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</si>
  <si>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</si>
  <si>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</si>
  <si>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</si>
  <si>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</si>
  <si>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</si>
  <si>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</si>
  <si>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</si>
  <si>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</si>
  <si>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</si>
  <si>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</si>
  <si>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</si>
  <si>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</si>
  <si>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</si>
  <si>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</si>
  <si>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</si>
  <si>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</si>
  <si>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</si>
  <si>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</si>
  <si>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</si>
  <si>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</si>
  <si>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</si>
  <si>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</si>
  <si>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</si>
  <si>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</si>
  <si>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</si>
  <si>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</si>
  <si>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</si>
  <si>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</si>
  <si>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</si>
  <si>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</si>
  <si>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</si>
  <si>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</si>
  <si>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</si>
  <si>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</si>
  <si>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</si>
  <si>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</si>
  <si>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</si>
  <si>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</si>
  <si>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</si>
  <si>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</si>
  <si>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</si>
  <si>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</si>
  <si>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</si>
  <si>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</si>
  <si>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</si>
  <si>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</si>
  <si>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</si>
  <si>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</si>
  <si>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</si>
  <si>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</si>
  <si>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</si>
  <si>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</si>
  <si>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</si>
  <si>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</si>
  <si>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</si>
  <si>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</si>
  <si>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</si>
  <si>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</si>
  <si>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</si>
  <si>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</si>
  <si>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</si>
  <si>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</si>
  <si>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</si>
  <si>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</si>
  <si>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</si>
  <si>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</si>
  <si>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</si>
  <si>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</si>
  <si>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</si>
  <si>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</si>
  <si>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</si>
  <si>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</si>
  <si>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</si>
  <si>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</si>
  <si>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</si>
  <si>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</si>
  <si>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</si>
  <si>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</si>
  <si>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</si>
  <si>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</si>
  <si>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</si>
  <si>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</si>
  <si>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</si>
  <si>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</si>
  <si>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</si>
  <si>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</si>
  <si>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</si>
  <si>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</si>
  <si>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</si>
  <si>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</si>
  <si>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</si>
  <si>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</si>
  <si>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</si>
  <si>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</si>
  <si>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</si>
  <si>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</si>
  <si>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</si>
  <si>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</si>
  <si>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</si>
  <si>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</si>
  <si>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</si>
  <si>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</si>
  <si>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</si>
  <si>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</si>
  <si>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</si>
  <si>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</si>
  <si>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</si>
  <si>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</si>
  <si>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</si>
  <si>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</si>
  <si>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</si>
  <si>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</si>
  <si>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</si>
  <si>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</si>
  <si>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</si>
  <si>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</si>
  <si>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</si>
  <si>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</si>
  <si>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</si>
  <si>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</si>
  <si>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</si>
  <si>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</si>
  <si>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</si>
  <si>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</si>
  <si>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</si>
  <si>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</si>
  <si>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</si>
  <si>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</si>
  <si>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</si>
  <si>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</si>
  <si>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</si>
  <si>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</si>
  <si>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</si>
  <si>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</si>
  <si>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</si>
  <si>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</si>
  <si>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</si>
  <si>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</si>
  <si>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</si>
  <si>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</si>
  <si>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</si>
  <si>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</si>
  <si>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</si>
  <si>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</si>
  <si>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</si>
  <si>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</si>
  <si>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</si>
  <si>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</si>
  <si>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</si>
  <si>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</si>
  <si>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</si>
  <si>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</si>
  <si>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</si>
  <si>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</si>
  <si>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</si>
  <si>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</si>
  <si>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</si>
  <si>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</si>
  <si>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</si>
  <si>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</si>
  <si>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</si>
  <si>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</si>
  <si>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</si>
  <si>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</si>
  <si>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</si>
  <si>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</si>
  <si>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</si>
  <si>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</si>
  <si>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</si>
  <si>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</si>
  <si>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</si>
  <si>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</si>
  <si>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</si>
  <si>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</si>
  <si>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</si>
  <si>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</si>
  <si>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</si>
  <si>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</si>
  <si>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</si>
  <si>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</si>
  <si>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</si>
  <si>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</si>
  <si>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</si>
  <si>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</si>
  <si>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</si>
  <si>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</si>
  <si>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</si>
  <si>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</si>
  <si>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</si>
  <si>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</si>
  <si>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</si>
  <si>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</si>
  <si>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</si>
  <si>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</si>
  <si>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</si>
  <si>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</si>
  <si>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</si>
  <si>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</si>
  <si>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</si>
  <si>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</si>
  <si>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</si>
  <si>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</si>
  <si>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</si>
  <si>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</si>
  <si>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</si>
  <si>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</si>
  <si>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</si>
  <si>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</si>
  <si>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</si>
  <si>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</si>
  <si>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</si>
  <si>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</si>
  <si>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</si>
  <si>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</si>
  <si>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</si>
  <si>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</si>
  <si>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</si>
  <si>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</si>
  <si>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</si>
  <si>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</si>
  <si>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</si>
  <si>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</si>
  <si>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</si>
  <si>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</si>
  <si>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</si>
  <si>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</si>
  <si>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</si>
  <si>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</si>
  <si>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</si>
  <si>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</si>
  <si>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</si>
  <si>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</si>
  <si>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</si>
  <si>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</si>
  <si>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</si>
  <si>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</si>
  <si>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</si>
  <si>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</si>
  <si>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</si>
  <si>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</si>
  <si>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</si>
  <si>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</si>
  <si>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</si>
  <si>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</si>
  <si>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</si>
  <si>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</si>
  <si>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</si>
  <si>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</si>
  <si>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</si>
  <si>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</si>
  <si>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</si>
  <si>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</si>
  <si>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</si>
  <si>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</si>
  <si>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</si>
  <si>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</si>
  <si>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</si>
  <si>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</si>
  <si>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</si>
  <si>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</si>
  <si>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</si>
  <si>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</si>
  <si>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</si>
  <si>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</si>
  <si>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</si>
  <si>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</si>
  <si>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</si>
  <si>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</si>
  <si>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</si>
  <si>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</si>
  <si>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</si>
  <si>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</si>
  <si>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</si>
  <si>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</si>
  <si>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</si>
  <si>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</si>
  <si>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</si>
  <si>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</si>
  <si>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</si>
  <si>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</si>
  <si>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</si>
  <si>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</si>
  <si>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</si>
  <si>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</si>
  <si>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</si>
  <si>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</si>
  <si>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</si>
  <si>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</si>
  <si>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</si>
  <si>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</si>
  <si>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</si>
  <si>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</si>
  <si>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</si>
  <si>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</si>
  <si>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</si>
  <si>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</si>
  <si>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</si>
  <si>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</si>
  <si>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</si>
  <si>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</si>
  <si>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</si>
  <si>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</si>
  <si>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</si>
  <si>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</si>
  <si>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</si>
  <si>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</si>
  <si>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</si>
  <si>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</si>
  <si>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</si>
  <si>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</si>
  <si>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</si>
  <si>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</si>
  <si>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</si>
  <si>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</si>
  <si>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</si>
  <si>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</si>
  <si>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</si>
  <si>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</si>
  <si>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</si>
  <si>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</si>
  <si>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</si>
  <si>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</si>
  <si>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</si>
  <si>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</si>
  <si>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</si>
  <si>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</si>
  <si>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</si>
  <si>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</si>
  <si>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</si>
  <si>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</si>
  <si>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</si>
  <si>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</si>
  <si>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</si>
  <si>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</si>
  <si>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</si>
  <si>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</si>
  <si>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</si>
  <si>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</si>
  <si>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</si>
  <si>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</si>
  <si>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</si>
  <si>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</si>
  <si>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</si>
  <si>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</si>
  <si>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</si>
  <si>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</si>
  <si>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</si>
  <si>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</si>
  <si>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</si>
  <si>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</si>
  <si>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</si>
  <si>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</si>
  <si>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</si>
  <si>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</si>
  <si>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</si>
  <si>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</si>
  <si>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</si>
  <si>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</si>
  <si>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</si>
  <si>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</si>
  <si>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</si>
  <si>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</si>
  <si>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</si>
  <si>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</si>
  <si>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</si>
  <si>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</si>
  <si>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</si>
  <si>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</si>
  <si>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</si>
  <si>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</si>
  <si>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</si>
  <si>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</si>
  <si>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</si>
  <si>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</si>
  <si>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</si>
  <si>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</si>
  <si>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</si>
  <si>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</si>
  <si>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</si>
  <si>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</si>
  <si>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</si>
  <si>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</si>
  <si>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</si>
  <si>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</si>
  <si>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</si>
  <si>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</si>
  <si>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</si>
  <si>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</si>
  <si>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</si>
  <si>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</si>
  <si>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</si>
  <si>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</si>
  <si>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</si>
  <si>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</si>
  <si>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</si>
  <si>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</si>
  <si>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</si>
  <si>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</si>
  <si>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</si>
  <si>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</si>
  <si>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</si>
  <si>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</si>
  <si>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</si>
  <si>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</si>
  <si>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</si>
  <si>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</si>
  <si>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</si>
  <si>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</si>
  <si>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</si>
  <si>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</si>
  <si>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</si>
  <si>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</si>
  <si>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</si>
  <si>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</si>
  <si>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</si>
  <si>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</si>
  <si>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</si>
  <si>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</si>
  <si>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</si>
  <si>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</si>
  <si>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</si>
  <si>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</si>
  <si>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</si>
  <si>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</si>
  <si>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</si>
  <si>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</si>
  <si>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</si>
  <si>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</si>
  <si>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</si>
  <si>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</si>
  <si>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</si>
  <si>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</si>
  <si>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</si>
  <si>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</si>
  <si>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</si>
  <si>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</si>
  <si>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</si>
  <si>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</si>
  <si>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</si>
  <si>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</si>
  <si>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</si>
  <si>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</si>
  <si>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</si>
  <si>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</si>
  <si>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</si>
  <si>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</si>
  <si>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</si>
  <si>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</si>
  <si>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</si>
  <si>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</si>
  <si>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</si>
  <si>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</si>
  <si>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</si>
  <si>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</si>
  <si>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</si>
  <si>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</si>
  <si>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</si>
  <si>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</si>
  <si>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</si>
  <si>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</si>
  <si>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</si>
  <si>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</si>
  <si>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</si>
  <si>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</si>
  <si>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</si>
  <si>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</si>
  <si>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</si>
  <si>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</si>
  <si>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</si>
  <si>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</si>
  <si>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</si>
  <si>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</si>
  <si>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</si>
  <si>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</si>
  <si>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</si>
  <si>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</si>
  <si>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</si>
  <si>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</si>
  <si>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</si>
  <si>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</si>
  <si>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</si>
  <si>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</si>
  <si>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</si>
  <si>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</si>
  <si>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</si>
  <si>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</si>
  <si>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</si>
  <si>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</si>
  <si>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</si>
  <si>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</si>
  <si>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</si>
  <si>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</si>
  <si>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</si>
  <si>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</si>
  <si>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</si>
  <si>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</si>
  <si>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</si>
  <si>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</si>
  <si>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</si>
  <si>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</si>
  <si>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</si>
  <si>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</si>
  <si>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</si>
  <si>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</si>
  <si>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</si>
  <si>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</si>
  <si>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</si>
  <si>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</si>
  <si>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</si>
  <si>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</si>
  <si>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</si>
  <si>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</si>
  <si>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</si>
  <si>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</si>
  <si>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</si>
  <si>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</si>
  <si>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</si>
  <si>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</si>
  <si>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</si>
  <si>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</si>
  <si>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</si>
  <si>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</si>
  <si>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</si>
  <si>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</si>
  <si>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</si>
  <si>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</si>
  <si>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</si>
  <si>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</si>
  <si>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</si>
  <si>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</si>
  <si>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</si>
  <si>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</si>
  <si>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</si>
  <si>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</si>
  <si>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</si>
  <si>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</si>
  <si>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</si>
  <si>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</si>
  <si>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</si>
  <si>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</si>
  <si>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</si>
  <si>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</si>
  <si>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</si>
  <si>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</si>
  <si>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</si>
  <si>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</si>
  <si>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</si>
  <si>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</si>
  <si>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</si>
  <si>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</si>
  <si>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</si>
  <si>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</si>
  <si>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</si>
  <si>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</si>
  <si>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</si>
  <si>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</si>
  <si>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</si>
  <si>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</si>
  <si>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</si>
  <si>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</si>
  <si>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</si>
  <si>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</si>
  <si>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</si>
  <si>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</si>
  <si>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</si>
  <si>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</si>
  <si>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</si>
  <si>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</si>
  <si>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</si>
  <si>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</si>
  <si>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</si>
  <si>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</si>
  <si>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</si>
  <si>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</si>
  <si>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</si>
  <si>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</si>
  <si>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</si>
  <si>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</si>
  <si>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</si>
  <si>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</si>
  <si>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</si>
  <si>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</si>
  <si>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</si>
  <si>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</si>
  <si>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</si>
  <si>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</si>
  <si>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</si>
  <si>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</si>
  <si>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</si>
  <si>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</si>
  <si>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</si>
  <si>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</si>
  <si>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</si>
  <si>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</si>
  <si>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</si>
  <si>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</si>
  <si>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</si>
  <si>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</si>
  <si>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</si>
  <si>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</si>
  <si>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</si>
  <si>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</si>
  <si>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</si>
  <si>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</si>
  <si>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</si>
  <si>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</si>
  <si>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</si>
  <si>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</si>
  <si>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</si>
  <si>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</si>
  <si>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</si>
  <si>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</si>
  <si>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</si>
  <si>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</si>
  <si>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</si>
  <si>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</si>
  <si>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</si>
  <si>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</si>
  <si>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</si>
  <si>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</si>
  <si>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</si>
  <si>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</si>
  <si>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</si>
  <si>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</si>
  <si>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</si>
  <si>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</si>
  <si>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</si>
  <si>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</si>
  <si>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</si>
  <si>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</si>
  <si>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</si>
  <si>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</si>
  <si>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</si>
  <si>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</si>
  <si>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</si>
  <si>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</si>
  <si>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</si>
  <si>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</si>
  <si>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</si>
  <si>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</si>
  <si>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</si>
  <si>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</si>
  <si>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</si>
  <si>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</si>
  <si>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</si>
  <si>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</si>
  <si>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</si>
  <si>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</si>
  <si>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</si>
  <si>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</si>
  <si>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</si>
  <si>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</si>
  <si>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</si>
  <si>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</si>
  <si>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</si>
  <si>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</si>
  <si>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</si>
  <si>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</si>
  <si>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</si>
  <si>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</si>
  <si>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</si>
  <si>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</si>
  <si>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</si>
  <si>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</si>
  <si>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</si>
  <si>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</si>
  <si>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</si>
  <si>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</si>
  <si>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</si>
  <si>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</si>
  <si>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</si>
  <si>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</si>
  <si>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</si>
  <si>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</si>
  <si>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</si>
  <si>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</si>
  <si>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</si>
  <si>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</si>
  <si>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</si>
  <si>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</si>
  <si>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</si>
  <si>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</si>
  <si>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</si>
  <si>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</si>
  <si>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</si>
  <si>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</si>
  <si>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</si>
  <si>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</si>
  <si>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</si>
  <si>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</si>
  <si>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</si>
  <si>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</si>
  <si>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</si>
  <si>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</si>
  <si>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</si>
  <si>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</si>
  <si>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</si>
  <si>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</si>
  <si>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</si>
  <si>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</si>
  <si>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</si>
  <si>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</si>
  <si>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</si>
  <si>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</si>
  <si>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</si>
  <si>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</si>
  <si>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</si>
  <si>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</si>
  <si>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</si>
  <si>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</si>
  <si>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</si>
  <si>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</si>
  <si>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</si>
  <si>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</si>
  <si>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</si>
  <si>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</si>
  <si>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</si>
  <si>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</si>
  <si>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</si>
  <si>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</si>
  <si>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</si>
  <si>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</si>
  <si>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</si>
  <si>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</si>
  <si>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</si>
  <si>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</si>
  <si>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</si>
  <si>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</si>
  <si>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</si>
  <si>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</si>
  <si>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</si>
  <si>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</si>
  <si>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</si>
  <si>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</si>
  <si>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</si>
  <si>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</si>
  <si>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</si>
  <si>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</si>
  <si>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</si>
  <si>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</si>
  <si>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</si>
  <si>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</si>
  <si>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</si>
  <si>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</si>
  <si>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</si>
  <si>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</si>
  <si>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</si>
  <si>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</si>
  <si>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</si>
  <si>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</si>
  <si>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</si>
  <si>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</si>
  <si>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</si>
  <si>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</si>
  <si>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</si>
  <si>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</si>
  <si>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</si>
  <si>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</si>
  <si>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</si>
  <si>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</si>
  <si>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</si>
  <si>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</si>
  <si>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</si>
  <si>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</si>
  <si>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</si>
  <si>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</si>
  <si>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</si>
  <si>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</si>
  <si>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</si>
  <si>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</si>
  <si>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</si>
  <si>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</si>
  <si>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</si>
  <si>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</si>
  <si>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</si>
  <si>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</si>
  <si>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</si>
  <si>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</si>
  <si>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</si>
  <si>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</si>
  <si>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</si>
  <si>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</si>
  <si>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</si>
  <si>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</si>
  <si>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</si>
  <si>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</si>
  <si>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</si>
  <si>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</si>
  <si>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</si>
  <si>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</si>
  <si>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</si>
  <si>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</si>
  <si>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</si>
  <si>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</si>
  <si>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</si>
  <si>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</si>
  <si>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</si>
  <si>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</si>
  <si>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</si>
  <si>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</si>
  <si>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</si>
  <si>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</si>
  <si>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</si>
  <si>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</si>
  <si>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</si>
  <si>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</si>
  <si>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</si>
  <si>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</si>
  <si>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</si>
  <si>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</si>
  <si>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</si>
  <si>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</si>
  <si>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</si>
  <si>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</si>
  <si>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</si>
  <si>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</si>
  <si>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</si>
  <si>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</si>
  <si>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</si>
  <si>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</si>
  <si>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</si>
  <si>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</si>
  <si>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</si>
  <si>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</si>
  <si>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</si>
  <si>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</si>
  <si>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</si>
  <si>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</si>
  <si>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</si>
  <si>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</si>
  <si>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</si>
  <si>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</si>
  <si>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</si>
  <si>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</si>
  <si>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</si>
  <si>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</si>
  <si>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</si>
  <si>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</si>
  <si>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</si>
  <si>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</si>
  <si>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</si>
  <si>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</si>
  <si>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</si>
  <si>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</si>
  <si>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</si>
  <si>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</si>
  <si>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</si>
  <si>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</si>
  <si>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</si>
  <si>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</si>
  <si>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</si>
  <si>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</si>
  <si>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</si>
  <si>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</si>
  <si>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</si>
  <si>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</si>
  <si>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</si>
  <si>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</si>
  <si>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</si>
  <si>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</si>
  <si>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</si>
  <si>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</si>
  <si>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</si>
  <si>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</si>
  <si>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</si>
  <si>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</si>
  <si>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</si>
  <si>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</si>
  <si>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</si>
  <si>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</si>
  <si>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</si>
  <si>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</si>
  <si>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</si>
  <si>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</si>
  <si>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</si>
  <si>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</si>
  <si>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</si>
  <si>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</si>
  <si>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</si>
  <si>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</si>
  <si>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</si>
  <si>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</si>
  <si>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</si>
  <si>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</si>
  <si>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</si>
  <si>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</si>
  <si>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</si>
  <si>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</si>
  <si>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</si>
  <si>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</si>
  <si>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</si>
  <si>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</si>
  <si>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</si>
  <si>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</si>
  <si>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</si>
  <si>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</si>
  <si>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</si>
  <si>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</si>
  <si>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</si>
  <si>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</si>
  <si>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</si>
  <si>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</si>
  <si>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</si>
  <si>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</si>
  <si>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</si>
  <si>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</si>
  <si>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</si>
  <si>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</si>
  <si>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</si>
  <si>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</si>
  <si>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</si>
  <si>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</si>
  <si>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</si>
  <si>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</si>
  <si>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</si>
  <si>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</si>
  <si>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</si>
  <si>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</si>
  <si>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</si>
  <si>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</si>
  <si>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</si>
  <si>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</si>
  <si>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</si>
  <si>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</si>
  <si>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</si>
  <si>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</si>
  <si>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</si>
  <si>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</si>
  <si>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</si>
  <si>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</si>
  <si>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</si>
  <si>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</si>
  <si>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</si>
  <si>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</si>
  <si>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</si>
  <si>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</si>
  <si>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</si>
  <si>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</si>
  <si>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</si>
  <si>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</si>
  <si>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</si>
  <si>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</si>
  <si>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</si>
  <si>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</si>
  <si>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</si>
  <si>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</si>
  <si>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</si>
  <si>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</si>
  <si>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</si>
  <si>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</si>
  <si>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</si>
  <si>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</si>
  <si>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</si>
  <si>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</si>
  <si>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</si>
  <si>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</si>
  <si>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</si>
  <si>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</si>
  <si>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</si>
  <si>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</si>
  <si>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</si>
  <si>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</si>
  <si>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</si>
  <si>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</si>
  <si>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</si>
  <si>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</si>
  <si>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</si>
  <si>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</si>
  <si>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</si>
  <si>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</si>
  <si>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</si>
  <si>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</si>
  <si>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</si>
  <si>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</si>
  <si>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</si>
  <si>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</si>
  <si>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</si>
  <si>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</si>
  <si>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</si>
  <si>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</si>
  <si>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</si>
  <si>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</si>
  <si>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</si>
  <si>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</si>
  <si>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</si>
  <si>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</si>
  <si>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</si>
  <si>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</si>
  <si>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</si>
  <si>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</si>
  <si>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</si>
  <si>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</si>
  <si>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</si>
  <si>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</si>
  <si>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</si>
  <si>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</si>
  <si>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</si>
  <si>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</si>
  <si>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</si>
  <si>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</si>
  <si>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</si>
  <si>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</si>
  <si>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</si>
  <si>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</si>
  <si>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</si>
  <si>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</si>
  <si>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</si>
  <si>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</si>
  <si>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</si>
  <si>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</si>
  <si>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</si>
  <si>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</si>
  <si>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</si>
  <si>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</si>
  <si>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</si>
  <si>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</si>
  <si>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</si>
  <si>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</si>
  <si>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</si>
  <si>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</si>
  <si>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</si>
  <si>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</si>
  <si>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</si>
  <si>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</si>
  <si>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</si>
  <si>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</si>
  <si>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</si>
  <si>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</si>
  <si>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</si>
  <si>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</si>
  <si>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</si>
  <si>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</si>
  <si>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</si>
  <si>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</si>
  <si>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</si>
  <si>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</si>
  <si>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</si>
  <si>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</si>
  <si>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</si>
  <si>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</si>
  <si>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</si>
  <si>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</si>
  <si>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</si>
  <si>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</si>
  <si>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</si>
  <si>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</si>
  <si>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</si>
  <si>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</si>
  <si>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</si>
  <si>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</si>
  <si>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</si>
  <si>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</si>
  <si>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</si>
  <si>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</si>
  <si>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</si>
  <si>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</si>
  <si>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</si>
  <si>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</si>
  <si>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</si>
  <si>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</si>
  <si>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</si>
  <si>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</si>
  <si>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</si>
  <si>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</si>
  <si>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</si>
  <si>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</si>
  <si>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</si>
  <si>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</si>
  <si>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</si>
  <si>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</si>
  <si>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</si>
  <si>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</si>
  <si>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</si>
  <si>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</si>
  <si>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</si>
  <si>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</si>
  <si>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</si>
  <si>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</si>
  <si>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</si>
  <si>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</si>
  <si>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</si>
  <si>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</si>
  <si>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</si>
  <si>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</si>
  <si>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</si>
  <si>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</si>
  <si>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</si>
  <si>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</si>
  <si>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</si>
  <si>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</si>
  <si>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</si>
  <si>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</si>
  <si>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</si>
  <si>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</si>
  <si>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</si>
  <si>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</si>
  <si>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</si>
  <si>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</si>
  <si>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</si>
  <si>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</si>
  <si>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</si>
  <si>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</si>
  <si>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</si>
  <si>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</si>
  <si>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</si>
  <si>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</si>
  <si>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</si>
  <si>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</si>
  <si>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</si>
  <si>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</si>
  <si>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</si>
  <si>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</si>
  <si>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</si>
  <si>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</si>
  <si>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</si>
  <si>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</si>
  <si>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</si>
  <si>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</si>
  <si>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</si>
  <si>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</si>
  <si>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</si>
  <si>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</si>
  <si>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</si>
  <si>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</si>
  <si>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</si>
  <si>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</si>
  <si>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</si>
  <si>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</si>
  <si>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</si>
  <si>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</si>
  <si>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</si>
  <si>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</si>
  <si>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</si>
  <si>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</si>
  <si>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</si>
  <si>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</si>
  <si>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</si>
  <si>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</si>
  <si>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</si>
  <si>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</si>
  <si>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</si>
  <si>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</si>
  <si>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</si>
  <si>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</si>
  <si>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</si>
  <si>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</si>
  <si>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</si>
  <si>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</si>
  <si>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</si>
  <si>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</si>
  <si>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</si>
  <si>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</si>
  <si>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</si>
  <si>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</si>
  <si>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</si>
  <si>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</si>
  <si>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</si>
  <si>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</si>
  <si>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</si>
  <si>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</si>
  <si>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</si>
  <si>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</si>
  <si>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</si>
  <si>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</si>
  <si>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</si>
  <si>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</si>
  <si>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</si>
  <si>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</si>
  <si>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</si>
  <si>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</si>
  <si>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</si>
  <si>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</si>
  <si>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</si>
  <si>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</si>
  <si>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</si>
  <si>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</si>
  <si>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</si>
  <si>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</si>
  <si>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</si>
  <si>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</si>
  <si>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</si>
  <si>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</si>
  <si>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</si>
  <si>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</si>
  <si>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</si>
  <si>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</si>
  <si>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</si>
  <si>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</si>
  <si>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</si>
  <si>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</si>
  <si>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</si>
  <si>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</si>
  <si>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</si>
  <si>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</si>
  <si>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</si>
  <si>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</si>
  <si>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</si>
  <si>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</si>
  <si>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</si>
  <si>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</si>
  <si>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</si>
  <si>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</si>
  <si>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</si>
  <si>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</si>
  <si>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</si>
  <si>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</si>
  <si>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</si>
  <si>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</si>
  <si>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</si>
  <si>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</si>
  <si>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</si>
  <si>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</si>
  <si>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</si>
  <si>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</si>
  <si>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</si>
  <si>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</si>
  <si>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</si>
  <si>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</si>
  <si>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</si>
  <si>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</si>
  <si>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</si>
  <si>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</si>
  <si>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</si>
  <si>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</si>
  <si>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</si>
  <si>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</si>
  <si>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</si>
  <si>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</si>
  <si>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</si>
  <si>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</si>
  <si>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</si>
  <si>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</si>
  <si>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</si>
  <si>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</si>
  <si>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</si>
  <si>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</si>
  <si>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</si>
  <si>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</si>
  <si>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</si>
  <si>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</si>
  <si>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</si>
  <si>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</si>
  <si>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</si>
  <si>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</si>
  <si>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</si>
  <si>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</si>
  <si>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</si>
  <si>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</si>
  <si>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</si>
  <si>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</si>
  <si>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</si>
  <si>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</si>
  <si>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</si>
  <si>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</si>
  <si>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</si>
  <si>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</si>
  <si>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</si>
  <si>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</si>
  <si>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</si>
  <si>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</si>
  <si>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</si>
  <si>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</si>
  <si>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</si>
  <si>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</si>
  <si>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</si>
  <si>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</si>
  <si>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</si>
  <si>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</si>
  <si>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</si>
  <si>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</si>
  <si>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</si>
  <si>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</si>
  <si>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</si>
  <si>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</si>
  <si>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</si>
  <si>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</si>
  <si>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</si>
  <si>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</si>
  <si>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</si>
  <si>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</si>
  <si>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</si>
  <si>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</si>
  <si>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</si>
  <si>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</si>
  <si>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</si>
  <si>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</si>
  <si>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</si>
  <si>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</si>
  <si>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</si>
  <si>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</si>
  <si>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</si>
  <si>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</si>
  <si>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</si>
  <si>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</si>
  <si>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</si>
  <si>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</si>
  <si>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</si>
  <si>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</si>
  <si>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</si>
  <si>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</si>
  <si>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</si>
  <si>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</si>
  <si>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</si>
  <si>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</si>
  <si>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</si>
  <si>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</si>
  <si>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</si>
  <si>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</si>
  <si>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</si>
  <si>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</si>
  <si>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</si>
  <si>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</si>
  <si>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</si>
  <si>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</si>
  <si>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</si>
  <si>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</si>
  <si>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</si>
  <si>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</si>
  <si>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</si>
  <si>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</si>
  <si>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</si>
  <si>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</si>
  <si>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</si>
  <si>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</si>
  <si>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</si>
  <si>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</si>
  <si>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</si>
  <si>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</si>
  <si>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</si>
  <si>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</si>
  <si>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</si>
  <si>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</si>
  <si>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</si>
  <si>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</si>
  <si>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</si>
  <si>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</si>
  <si>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</si>
  <si>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</si>
  <si>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</si>
  <si>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</si>
  <si>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</si>
  <si>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</si>
  <si>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</si>
  <si>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</si>
  <si>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</si>
  <si>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</si>
  <si>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</si>
  <si>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</si>
  <si>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</si>
  <si>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</si>
  <si>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</si>
  <si>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</si>
  <si>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</si>
  <si>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</si>
  <si>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</si>
  <si>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</si>
  <si>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</si>
  <si>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</si>
  <si>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</si>
  <si>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</si>
  <si>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</si>
  <si>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</si>
  <si>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</si>
  <si>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</si>
  <si>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</si>
  <si>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</si>
  <si>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</si>
  <si>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</si>
  <si>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</si>
  <si>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</si>
  <si>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</si>
  <si>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</si>
  <si>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</si>
  <si>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</si>
  <si>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</si>
  <si>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</si>
  <si>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</si>
  <si>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</si>
  <si>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</si>
  <si>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</si>
  <si>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</si>
  <si>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</si>
  <si>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</si>
  <si>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</si>
  <si>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</si>
  <si>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</si>
  <si>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</si>
  <si>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</si>
  <si>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</si>
  <si>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</si>
  <si>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</si>
  <si>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</si>
  <si>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</si>
  <si>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</si>
  <si>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</si>
  <si>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</si>
  <si>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</si>
  <si>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</si>
  <si>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</si>
  <si>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</si>
  <si>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</si>
  <si>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</si>
  <si>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</si>
  <si>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</si>
  <si>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</si>
  <si>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</si>
  <si>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</si>
  <si>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</si>
  <si>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</si>
  <si>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</si>
  <si>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</si>
  <si>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</si>
  <si>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</si>
  <si>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</si>
  <si>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</si>
  <si>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</si>
  <si>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</si>
  <si>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</si>
  <si>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</si>
  <si>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</si>
  <si>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</si>
  <si>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</si>
  <si>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</si>
  <si>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</si>
  <si>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</si>
  <si>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</si>
  <si>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</si>
  <si>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</si>
  <si>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</si>
  <si>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</si>
  <si>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</si>
  <si>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</si>
  <si>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</si>
  <si>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</si>
  <si>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</si>
  <si>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</si>
  <si>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</si>
  <si>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</si>
  <si>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</si>
  <si>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</si>
  <si>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</si>
  <si>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</si>
  <si>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</si>
  <si>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</si>
  <si>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</si>
  <si>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</si>
  <si>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</si>
  <si>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</si>
  <si>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</si>
  <si>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</si>
  <si>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</si>
  <si>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</si>
  <si>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</si>
  <si>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</si>
  <si>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</si>
  <si>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</si>
  <si>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</si>
  <si>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</si>
  <si>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</si>
  <si>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</si>
  <si>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</si>
  <si>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</si>
  <si>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</si>
  <si>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</si>
  <si>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</si>
  <si>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</si>
  <si>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</si>
  <si>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</si>
  <si>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</si>
  <si>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</si>
  <si>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</si>
  <si>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</si>
  <si>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</si>
  <si>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</si>
  <si>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</si>
  <si>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</si>
  <si>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</si>
  <si>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</si>
  <si>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</si>
  <si>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</si>
  <si>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</si>
  <si>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</si>
  <si>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</si>
  <si>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</si>
  <si>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</si>
  <si>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</si>
  <si>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</si>
  <si>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</si>
  <si>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</si>
  <si>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</si>
  <si>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</si>
  <si>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</si>
  <si>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</si>
  <si>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</si>
  <si>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</si>
  <si>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</si>
  <si>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</si>
  <si>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</si>
  <si>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</si>
  <si>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</si>
  <si>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</si>
  <si>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</si>
  <si>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</si>
  <si>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</si>
  <si>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</si>
  <si>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</si>
  <si>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</si>
  <si>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</si>
  <si>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</si>
  <si>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</si>
  <si>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</si>
  <si>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</si>
  <si>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</si>
  <si>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</si>
  <si>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</si>
  <si>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</si>
  <si>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</si>
  <si>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</si>
  <si>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</si>
  <si>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</si>
  <si>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</si>
  <si>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</si>
  <si>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</si>
  <si>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</si>
  <si>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</si>
  <si>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</si>
  <si>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</si>
  <si>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</si>
  <si>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</si>
  <si>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</si>
  <si>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</si>
  <si>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</si>
  <si>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</si>
  <si>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</si>
  <si>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</si>
  <si>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</si>
  <si>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</si>
  <si>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</si>
  <si>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</si>
  <si>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</si>
  <si>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</si>
  <si>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</si>
  <si>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</si>
  <si>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</si>
  <si>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</si>
  <si>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</si>
  <si>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</si>
  <si>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</si>
  <si>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</si>
  <si>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</si>
  <si>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</si>
  <si>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</si>
  <si>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</si>
  <si>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</si>
  <si>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</si>
  <si>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</si>
  <si>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</si>
  <si>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</si>
  <si>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</si>
  <si>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</si>
  <si>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</si>
  <si>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</si>
  <si>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</si>
  <si>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</si>
  <si>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</si>
  <si>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</si>
  <si>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</si>
  <si>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</si>
  <si>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</si>
  <si>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</si>
  <si>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</si>
  <si>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</si>
  <si>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</si>
  <si>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</si>
  <si>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</si>
  <si>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</si>
  <si>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</si>
  <si>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</si>
  <si>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</si>
  <si>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</si>
  <si>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</si>
  <si>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</si>
  <si>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</si>
  <si>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</si>
  <si>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</si>
  <si>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</si>
  <si>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</si>
  <si>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</si>
  <si>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</si>
  <si>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</si>
  <si>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</si>
  <si>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</si>
  <si>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</si>
  <si>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</si>
  <si>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</si>
  <si>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</si>
  <si>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</si>
  <si>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</si>
  <si>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</si>
  <si>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</si>
  <si>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</si>
  <si>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</si>
  <si>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</si>
  <si>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</si>
  <si>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</si>
  <si>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</si>
  <si>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</si>
  <si>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</si>
  <si>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</si>
  <si>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</si>
  <si>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</si>
  <si>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</si>
  <si>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</si>
  <si>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</si>
  <si>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</si>
  <si>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</si>
  <si>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</si>
  <si>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</si>
  <si>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</si>
  <si>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</si>
  <si>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</si>
  <si>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</si>
  <si>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</si>
  <si>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</si>
  <si>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</si>
  <si>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</si>
  <si>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</si>
  <si>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</si>
  <si>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</si>
  <si>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</si>
  <si>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</si>
  <si>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</si>
  <si>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</si>
  <si>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</si>
  <si>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</si>
  <si>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</si>
  <si>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</si>
  <si>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</si>
  <si>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</si>
  <si>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</si>
  <si>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</si>
  <si>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</si>
  <si>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</si>
  <si>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</si>
  <si>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</si>
  <si>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</si>
  <si>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</si>
  <si>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</si>
  <si>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</si>
  <si>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</si>
  <si>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</si>
  <si>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</si>
  <si>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</si>
  <si>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</si>
  <si>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</si>
  <si>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</si>
  <si>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</si>
  <si>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</si>
  <si>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</si>
  <si>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</si>
  <si>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</si>
  <si>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</si>
  <si>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</si>
  <si>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</si>
  <si>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</si>
  <si>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</si>
  <si>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</si>
  <si>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</si>
  <si>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</si>
  <si>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</si>
  <si>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</si>
  <si>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</si>
  <si>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</si>
  <si>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</si>
  <si>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</si>
  <si>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</si>
  <si>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</si>
  <si>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</si>
  <si>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</si>
  <si>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</si>
  <si>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</si>
  <si>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</si>
  <si>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</si>
  <si>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</si>
  <si>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</si>
  <si>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</si>
  <si>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</si>
  <si>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</si>
  <si>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</si>
  <si>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</si>
  <si>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</si>
  <si>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</si>
  <si>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</si>
  <si>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</si>
  <si>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</si>
  <si>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</si>
  <si>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</si>
  <si>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</si>
  <si>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</si>
  <si>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</si>
  <si>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</si>
  <si>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</si>
  <si>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</si>
  <si>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</si>
  <si>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</si>
  <si>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</si>
  <si>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</si>
  <si>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</si>
  <si>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</si>
  <si>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</si>
  <si>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</si>
  <si>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</si>
  <si>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</si>
  <si>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</si>
  <si>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</si>
  <si>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</si>
  <si>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</si>
  <si>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</si>
  <si>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</si>
  <si>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</si>
  <si>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</si>
  <si>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</si>
  <si>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</si>
  <si>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</si>
  <si>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</si>
  <si>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</si>
  <si>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</si>
  <si>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</si>
  <si>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</si>
  <si>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</si>
  <si>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</si>
  <si>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</si>
  <si>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</si>
  <si>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</si>
  <si>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</si>
  <si>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</si>
  <si>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</si>
  <si>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</si>
  <si>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</si>
  <si>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</si>
  <si>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</si>
  <si>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</si>
  <si>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</si>
  <si>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</si>
  <si>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</si>
  <si>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</si>
  <si>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</si>
  <si>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</si>
  <si>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</si>
  <si>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</si>
  <si>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</si>
  <si>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</si>
  <si>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</si>
  <si>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</si>
  <si>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</si>
  <si>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</si>
  <si>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</si>
  <si>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</si>
  <si>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</si>
  <si>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</si>
  <si>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</si>
  <si>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</si>
  <si>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</si>
  <si>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</si>
  <si>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</si>
  <si>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</si>
  <si>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</si>
  <si>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</si>
  <si>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</si>
  <si>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</si>
  <si>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</si>
  <si>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</si>
  <si>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</si>
  <si>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</si>
  <si>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</si>
  <si>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</si>
  <si>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</si>
  <si>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</si>
  <si>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</si>
  <si>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</si>
  <si>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</si>
  <si>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</si>
  <si>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</si>
  <si>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</si>
  <si>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</si>
  <si>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</si>
  <si>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</si>
  <si>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</si>
  <si>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</si>
  <si>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</si>
  <si>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</si>
  <si>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</si>
  <si>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</si>
  <si>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</si>
  <si>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</si>
  <si>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</si>
  <si>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</si>
  <si>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</si>
  <si>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</si>
  <si>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</si>
  <si>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</si>
  <si>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</si>
  <si>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</si>
  <si>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</si>
  <si>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</si>
  <si>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</si>
  <si>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</si>
  <si>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</si>
  <si>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</si>
  <si>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</si>
  <si>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</si>
  <si>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</si>
  <si>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</si>
  <si>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</si>
  <si>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</si>
  <si>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</si>
  <si>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</si>
  <si>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</si>
  <si>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</si>
  <si>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</si>
  <si>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</si>
  <si>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</si>
  <si>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</si>
  <si>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</si>
  <si>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</si>
  <si>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</si>
  <si>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</si>
  <si>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</si>
  <si>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</si>
  <si>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</si>
  <si>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</si>
  <si>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</si>
  <si>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</si>
  <si>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</si>
  <si>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</si>
  <si>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</si>
  <si>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</si>
  <si>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</si>
  <si>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</si>
  <si>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</si>
  <si>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</si>
  <si>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</si>
  <si>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</si>
  <si>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</si>
  <si>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</si>
  <si>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</si>
  <si>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</si>
  <si>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</si>
  <si>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</si>
  <si>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</si>
  <si>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</si>
  <si>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</si>
  <si>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</si>
  <si>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</si>
  <si>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</si>
  <si>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</si>
  <si>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</si>
  <si>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</si>
  <si>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</si>
  <si>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</si>
  <si>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</si>
  <si>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</si>
  <si>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</si>
  <si>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</si>
  <si>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</si>
  <si>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</si>
  <si>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</si>
  <si>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</si>
  <si>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</si>
  <si>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</si>
  <si>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</si>
  <si>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</si>
  <si>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</si>
  <si>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</si>
  <si>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</si>
  <si>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</si>
  <si>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</si>
  <si>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</si>
  <si>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</si>
  <si>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</si>
  <si>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</si>
  <si>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</si>
  <si>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</si>
  <si>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</si>
  <si>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</si>
  <si>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</si>
  <si>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</si>
  <si>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</si>
  <si>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</si>
  <si>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</si>
  <si>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</si>
  <si>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</si>
  <si>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</si>
  <si>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</si>
  <si>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</si>
  <si>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</si>
  <si>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</si>
  <si>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</si>
  <si>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</si>
  <si>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</si>
  <si>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</si>
  <si>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</si>
  <si>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</si>
  <si>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</si>
  <si>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</si>
  <si>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</si>
  <si>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</si>
  <si>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</si>
  <si>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</si>
  <si>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</si>
  <si>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</si>
  <si>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</si>
  <si>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</si>
  <si>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</si>
  <si>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</si>
  <si>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</si>
  <si>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</si>
  <si>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</si>
  <si>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</si>
  <si>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</si>
  <si>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</si>
  <si>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</si>
  <si>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</si>
  <si>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</si>
  <si>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</si>
  <si>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</si>
  <si>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</si>
  <si>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</si>
  <si>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</si>
  <si>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</si>
  <si>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</si>
  <si>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</si>
  <si>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</si>
  <si>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</si>
  <si>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</si>
  <si>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</si>
  <si>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</si>
  <si>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</si>
  <si>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</si>
  <si>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</si>
  <si>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</si>
  <si>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</si>
  <si>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</si>
  <si>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</si>
  <si>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</si>
  <si>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</si>
  <si>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</si>
  <si>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</si>
  <si>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</si>
  <si>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</si>
  <si>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</si>
  <si>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</si>
  <si>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</si>
  <si>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</si>
  <si>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</si>
  <si>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</si>
  <si>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</si>
  <si>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</si>
  <si>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</si>
  <si>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</si>
  <si>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</si>
  <si>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</si>
  <si>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</si>
  <si>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</si>
  <si>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</si>
  <si>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</si>
  <si>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</si>
  <si>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</si>
  <si>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</si>
  <si>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</si>
  <si>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</si>
  <si>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</si>
  <si>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</si>
  <si>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</si>
  <si>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</si>
  <si>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</si>
  <si>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</si>
  <si>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</si>
  <si>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</si>
  <si>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</si>
  <si>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</si>
  <si>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</si>
  <si>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</si>
  <si>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</si>
  <si>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</si>
  <si>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</si>
  <si>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</si>
  <si>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</si>
  <si>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</si>
  <si>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</si>
  <si>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</si>
  <si>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</si>
  <si>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</si>
  <si>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</si>
  <si>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</si>
  <si>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</si>
  <si>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</si>
  <si>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</si>
  <si>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</si>
  <si>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</si>
  <si>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</si>
  <si>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</si>
  <si>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</si>
  <si>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</si>
  <si>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</si>
  <si>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</si>
  <si>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</si>
  <si>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</si>
  <si>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</si>
  <si>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</si>
  <si>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</si>
  <si>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</si>
  <si>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</si>
  <si>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</si>
  <si>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</si>
  <si>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</si>
  <si>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</si>
  <si>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</si>
  <si>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</si>
  <si>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</si>
  <si>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</si>
  <si>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</si>
  <si>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</si>
  <si>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</si>
  <si>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</si>
  <si>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</si>
  <si>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</si>
  <si>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</si>
  <si>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</si>
  <si>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</si>
  <si>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</si>
  <si>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</si>
  <si>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</si>
  <si>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</si>
  <si>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</si>
  <si>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</si>
  <si>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</si>
  <si>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</si>
  <si>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</si>
  <si>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</si>
  <si>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</si>
  <si>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</si>
  <si>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</si>
  <si>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</si>
  <si>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</si>
  <si>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</si>
  <si>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</si>
  <si>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</si>
  <si>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</si>
  <si>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</si>
  <si>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</si>
  <si>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</si>
  <si>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</si>
  <si>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</si>
  <si>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</si>
  <si>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</si>
  <si>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</si>
  <si>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</si>
  <si>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</si>
  <si>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</si>
  <si>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</si>
  <si>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</si>
  <si>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</si>
  <si>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</si>
  <si>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</si>
  <si>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</si>
  <si>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</si>
  <si>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</si>
  <si>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</si>
  <si>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</si>
  <si>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</si>
  <si>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</si>
  <si>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</si>
  <si>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</si>
  <si>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</si>
  <si>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</si>
  <si>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</si>
  <si>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</si>
  <si>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</si>
  <si>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</si>
  <si>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</si>
  <si>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</si>
  <si>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</si>
  <si>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</si>
  <si>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</si>
  <si>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</si>
  <si>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</si>
  <si>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</si>
  <si>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</si>
  <si>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</si>
  <si>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</si>
  <si>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</si>
  <si>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</si>
  <si>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</si>
  <si>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</si>
  <si>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</si>
  <si>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</si>
  <si>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</si>
  <si>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</si>
  <si>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</si>
  <si>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</si>
  <si>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</si>
  <si>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</si>
  <si>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</si>
  <si>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</si>
  <si>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</si>
  <si>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</si>
  <si>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</si>
  <si>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</si>
  <si>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</si>
  <si>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</si>
  <si>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</si>
  <si>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</si>
  <si>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</si>
  <si>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</si>
  <si>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</si>
  <si>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</si>
  <si>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</si>
  <si>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</si>
  <si>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</si>
  <si>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</si>
  <si>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</si>
  <si>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</si>
  <si>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</si>
  <si>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</si>
  <si>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</si>
  <si>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</si>
  <si>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</si>
  <si>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</si>
  <si>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</si>
  <si>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</si>
  <si>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</si>
  <si>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</si>
  <si>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</si>
  <si>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</si>
  <si>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</si>
  <si>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</si>
  <si>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</si>
  <si>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</si>
  <si>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</si>
  <si>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</si>
  <si>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</si>
  <si>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</si>
  <si>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</si>
  <si>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</si>
  <si>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</si>
  <si>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</si>
  <si>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</si>
  <si>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</si>
  <si>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</si>
  <si>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</si>
  <si>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</si>
  <si>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</si>
  <si>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</si>
  <si>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</si>
  <si>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</si>
  <si>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</si>
  <si>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</si>
  <si>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</si>
  <si>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</si>
  <si>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</si>
  <si>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</si>
  <si>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</si>
  <si>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</si>
  <si>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</si>
  <si>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</si>
  <si>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</si>
  <si>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</si>
  <si>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</si>
  <si>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</si>
  <si>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</si>
  <si>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</si>
  <si>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</si>
  <si>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</si>
  <si>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</si>
  <si>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</si>
  <si>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</si>
  <si>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</si>
  <si>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</si>
  <si>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</si>
  <si>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</si>
  <si>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</si>
  <si>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</si>
  <si>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</si>
  <si>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</si>
  <si>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</si>
  <si>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</si>
  <si>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</si>
  <si>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</si>
  <si>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</si>
  <si>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</si>
  <si>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</si>
  <si>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</si>
  <si>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</si>
  <si>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</si>
  <si>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</si>
  <si>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</si>
  <si>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</si>
  <si>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</si>
  <si>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</si>
  <si>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</si>
  <si>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</si>
  <si>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</si>
  <si>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</si>
  <si>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</si>
  <si>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</si>
  <si>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</si>
  <si>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</si>
  <si>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</si>
  <si>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</si>
  <si>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</si>
  <si>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</si>
  <si>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</si>
  <si>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</si>
  <si>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</si>
  <si>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</si>
  <si>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</si>
  <si>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</si>
  <si>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</si>
  <si>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</si>
  <si>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</si>
  <si>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</si>
  <si>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</si>
  <si>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</si>
  <si>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</si>
  <si>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</si>
  <si>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</si>
  <si>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</si>
  <si>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</si>
  <si>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</si>
  <si>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</si>
  <si>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</si>
  <si>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</si>
  <si>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</si>
  <si>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</si>
  <si>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</si>
  <si>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</si>
  <si>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</si>
  <si>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</si>
  <si>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</si>
  <si>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</si>
  <si>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</si>
  <si>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</si>
  <si>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</si>
  <si>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</si>
  <si>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</si>
  <si>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</si>
  <si>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</si>
  <si>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</si>
  <si>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</si>
  <si>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</si>
  <si>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</si>
  <si>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</si>
  <si>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</si>
  <si>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</si>
  <si>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</si>
  <si>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</si>
  <si>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</si>
  <si>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</si>
  <si>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</si>
  <si>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</si>
  <si>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</si>
  <si>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</si>
  <si>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</si>
  <si>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</si>
  <si>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</si>
  <si>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</si>
  <si>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</si>
  <si>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</si>
  <si>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</si>
  <si>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</si>
  <si>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</si>
  <si>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</si>
  <si>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</si>
  <si>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</si>
  <si>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</si>
  <si>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</si>
  <si>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</si>
  <si>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</si>
  <si>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</si>
  <si>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</si>
  <si>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</si>
  <si>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</si>
  <si>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</si>
  <si>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</si>
  <si>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</si>
  <si>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</si>
  <si>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</si>
  <si>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</si>
  <si>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</si>
  <si>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</si>
  <si>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</si>
  <si>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</si>
  <si>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</si>
  <si>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</si>
  <si>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</si>
  <si>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</si>
  <si>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</si>
  <si>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</si>
  <si>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</si>
  <si>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</si>
  <si>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</si>
  <si>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</si>
  <si>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</si>
  <si>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</si>
  <si>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</si>
  <si>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</si>
  <si>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</si>
  <si>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</si>
  <si>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</si>
  <si>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</si>
  <si>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</si>
  <si>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</si>
  <si>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</si>
  <si>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</si>
  <si>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</si>
  <si>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</si>
  <si>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</si>
  <si>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</si>
  <si>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</si>
  <si>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</si>
  <si>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</si>
  <si>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</si>
  <si>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</si>
  <si>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</si>
  <si>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</si>
  <si>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</si>
  <si>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</si>
  <si>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</si>
  <si>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</si>
  <si>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</si>
  <si>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</si>
  <si>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</si>
  <si>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</si>
  <si>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</si>
  <si>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</si>
  <si>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</si>
  <si>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</si>
  <si>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</si>
  <si>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</si>
  <si>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</si>
  <si>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</si>
  <si>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</si>
  <si>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</si>
  <si>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</si>
  <si>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</si>
  <si>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</si>
  <si>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</si>
  <si>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</si>
  <si>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</si>
  <si>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</si>
  <si>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</si>
  <si>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</si>
  <si>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</si>
  <si>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</si>
  <si>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</si>
  <si>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</si>
  <si>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</si>
  <si>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</si>
  <si>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</si>
  <si>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</si>
  <si>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</si>
  <si>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</si>
  <si>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</si>
  <si>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</si>
  <si>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</si>
  <si>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</si>
  <si>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</si>
  <si>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</si>
  <si>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</si>
  <si>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</si>
  <si>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</si>
  <si>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</si>
  <si>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</si>
  <si>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</si>
  <si>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</si>
  <si>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</si>
  <si>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</si>
  <si>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</si>
  <si>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</si>
  <si>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</si>
  <si>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</si>
  <si>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</si>
  <si>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</si>
  <si>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</si>
  <si>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</si>
  <si>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</si>
  <si>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</si>
  <si>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</si>
  <si>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</si>
  <si>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</si>
  <si>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</si>
  <si>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</si>
  <si>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</si>
  <si>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</si>
  <si>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</si>
  <si>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</si>
  <si>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</si>
  <si>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</si>
  <si>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</si>
  <si>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</si>
  <si>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</si>
  <si>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</si>
  <si>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</si>
  <si>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</si>
  <si>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</si>
  <si>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</si>
  <si>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</si>
  <si>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</si>
  <si>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</si>
  <si>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</si>
  <si>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</si>
  <si>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</si>
  <si>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</si>
  <si>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</si>
  <si>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</si>
  <si>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</si>
  <si>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</si>
  <si>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</si>
  <si>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</si>
  <si>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</si>
  <si>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</si>
  <si>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</si>
  <si>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</si>
  <si>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</si>
  <si>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</si>
  <si>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</si>
  <si>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</si>
  <si>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</si>
  <si>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</si>
  <si>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</si>
  <si>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</si>
  <si>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</si>
  <si>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</si>
  <si>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</si>
  <si>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</si>
  <si>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</si>
  <si>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</si>
  <si>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</si>
  <si>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</si>
  <si>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</si>
  <si>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</si>
  <si>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</si>
  <si>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</si>
  <si>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</si>
  <si>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</si>
  <si>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</si>
  <si>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</si>
  <si>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</si>
  <si>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</si>
  <si>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</si>
  <si>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</si>
  <si>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</si>
  <si>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</si>
  <si>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</si>
  <si>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</si>
  <si>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</si>
  <si>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</si>
  <si>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</si>
  <si>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</si>
  <si>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</si>
  <si>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</si>
  <si>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</si>
  <si>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</si>
  <si>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</si>
  <si>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</si>
  <si>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</si>
  <si>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</si>
  <si>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</si>
  <si>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</si>
  <si>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</si>
  <si>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</si>
  <si>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</si>
  <si>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</si>
  <si>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</si>
  <si>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</si>
  <si>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</si>
  <si>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</si>
  <si>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</si>
  <si>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</si>
  <si>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</si>
  <si>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</si>
  <si>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</si>
  <si>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</si>
  <si>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</si>
  <si>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</si>
  <si>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</si>
  <si>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</si>
  <si>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</si>
  <si>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</si>
  <si>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</si>
  <si>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</si>
  <si>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</si>
  <si>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</si>
  <si>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</si>
  <si>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</si>
  <si>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</si>
  <si>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</si>
  <si>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</si>
  <si>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</si>
  <si>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</si>
  <si>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</si>
  <si>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</si>
  <si>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</si>
  <si>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</si>
  <si>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</si>
  <si>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</si>
  <si>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</si>
  <si>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</si>
  <si>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</si>
  <si>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</si>
  <si>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</si>
  <si>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</si>
  <si>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</si>
  <si>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</si>
  <si>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</si>
  <si>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</si>
  <si>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</si>
  <si>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</si>
  <si>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</si>
  <si>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</si>
  <si>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</si>
  <si>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</si>
  <si>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</si>
  <si>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</si>
  <si>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</si>
  <si>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</si>
  <si>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</si>
  <si>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</si>
  <si>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</si>
  <si>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</si>
  <si>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</si>
  <si>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</si>
  <si>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</si>
  <si>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</si>
  <si>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</si>
  <si>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</si>
  <si>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</si>
  <si>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</si>
  <si>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</si>
  <si>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</si>
  <si>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</si>
  <si>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</si>
  <si>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</si>
  <si>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</si>
  <si>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</si>
  <si>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</si>
  <si>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</si>
  <si>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</si>
  <si>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</si>
  <si>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</si>
  <si>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</si>
  <si>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</si>
  <si>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</si>
  <si>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</si>
  <si>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</si>
  <si>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</si>
  <si>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</si>
  <si>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</si>
  <si>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</si>
  <si>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</si>
  <si>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</si>
  <si>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</si>
  <si>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</si>
  <si>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</si>
  <si>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</si>
  <si>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</si>
  <si>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</si>
  <si>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</si>
  <si>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</si>
  <si>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</si>
  <si>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</si>
  <si>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</si>
  <si>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</si>
  <si>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</si>
  <si>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</si>
  <si>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</si>
  <si>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</si>
  <si>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</si>
  <si>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</si>
  <si>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</si>
  <si>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</si>
  <si>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</si>
  <si>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</si>
  <si>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</si>
  <si>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</si>
  <si>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</si>
  <si>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</si>
  <si>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</si>
  <si>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</si>
  <si>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</si>
  <si>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</si>
  <si>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</si>
  <si>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</si>
  <si>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</si>
  <si>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</si>
  <si>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</si>
  <si>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</si>
  <si>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</si>
  <si>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</si>
  <si>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</si>
  <si>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</si>
  <si>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</si>
  <si>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</si>
  <si>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</si>
  <si>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</si>
  <si>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</si>
  <si>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</si>
  <si>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</si>
  <si>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</si>
  <si>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</si>
  <si>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</si>
  <si>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</si>
  <si>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</si>
  <si>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</si>
  <si>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</si>
  <si>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</si>
  <si>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</si>
  <si>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</si>
  <si>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</si>
  <si>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</si>
  <si>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</si>
  <si>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</si>
  <si>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</si>
  <si>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</si>
  <si>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</si>
  <si>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</si>
  <si>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</si>
  <si>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</si>
  <si>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</si>
  <si>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</si>
  <si>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</si>
  <si>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</si>
  <si>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</si>
  <si>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</si>
  <si>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</si>
  <si>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</si>
  <si>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</si>
  <si>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</si>
  <si>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</si>
  <si>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</si>
  <si>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</si>
  <si>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</si>
  <si>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</si>
  <si>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</si>
  <si>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</si>
  <si>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</si>
  <si>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</si>
  <si>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</si>
  <si>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</si>
  <si>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</si>
  <si>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</si>
  <si>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</si>
  <si>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</si>
  <si>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</si>
  <si>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</si>
  <si>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</si>
  <si>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</si>
  <si>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</si>
  <si>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</si>
  <si>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</si>
  <si>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</si>
  <si>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</si>
  <si>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</si>
  <si>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</si>
  <si>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</si>
  <si>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</si>
  <si>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</si>
  <si>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</si>
  <si>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</si>
  <si>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</si>
  <si>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</si>
  <si>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</si>
  <si>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</si>
  <si>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</si>
  <si>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</si>
  <si>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</si>
  <si>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</si>
  <si>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</si>
  <si>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</si>
  <si>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</si>
  <si>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</si>
  <si>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</si>
  <si>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</si>
  <si>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</si>
  <si>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</si>
  <si>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</si>
  <si>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</si>
  <si>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</si>
  <si>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</si>
  <si>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</si>
  <si>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</si>
  <si>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</si>
  <si>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</si>
  <si>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</si>
  <si>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</si>
  <si>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</si>
  <si>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</si>
  <si>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</si>
  <si>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</si>
  <si>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</si>
  <si>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</si>
  <si>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</si>
  <si>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</si>
  <si>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</si>
  <si>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</si>
  <si>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</si>
  <si>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</si>
  <si>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</si>
  <si>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</si>
  <si>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</si>
  <si>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</si>
  <si>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</si>
  <si>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</si>
  <si>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</si>
  <si>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</si>
  <si>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</si>
  <si>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</si>
  <si>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</si>
  <si>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</si>
  <si>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</si>
  <si>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</si>
  <si>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</si>
  <si>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</si>
  <si>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</si>
  <si>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</si>
  <si>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</si>
  <si>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</si>
  <si>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</si>
  <si>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</si>
  <si>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</si>
  <si>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</si>
  <si>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</si>
  <si>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</si>
  <si>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</si>
  <si>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</si>
  <si>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</si>
  <si>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</si>
  <si>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</si>
  <si>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</si>
  <si>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</si>
  <si>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</si>
  <si>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</si>
  <si>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</si>
  <si>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</si>
  <si>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</si>
  <si>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</si>
  <si>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</si>
  <si>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</si>
  <si>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</si>
  <si>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</si>
  <si>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</si>
  <si>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</si>
  <si>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</si>
  <si>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</si>
  <si>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</si>
  <si>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</si>
  <si>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</si>
  <si>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</si>
  <si>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</si>
  <si>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</si>
  <si>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</si>
  <si>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</si>
  <si>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</si>
  <si>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</si>
  <si>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</si>
  <si>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</si>
  <si>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</si>
  <si>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</si>
  <si>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</si>
  <si>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</si>
  <si>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</si>
  <si>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</si>
  <si>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</si>
  <si>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</si>
  <si>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</si>
  <si>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</si>
  <si>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</si>
  <si>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</si>
  <si>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</si>
  <si>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</si>
  <si>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</si>
  <si>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</si>
  <si>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</si>
  <si>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</si>
  <si>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</si>
  <si>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</si>
  <si>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</si>
  <si>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</si>
  <si>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</si>
  <si>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</si>
  <si>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</si>
  <si>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</si>
  <si>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</si>
  <si>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</si>
  <si>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</si>
  <si>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</si>
  <si>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</si>
  <si>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</si>
  <si>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</si>
  <si>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</si>
  <si>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</si>
  <si>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</si>
  <si>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</si>
  <si>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</si>
  <si>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</si>
  <si>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</si>
  <si>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</si>
  <si>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</si>
  <si>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</si>
  <si>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</si>
  <si>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</si>
  <si>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</si>
  <si>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</si>
  <si>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</si>
  <si>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</si>
  <si>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</si>
  <si>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</si>
  <si>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</si>
  <si>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</si>
  <si>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</si>
  <si>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</si>
  <si>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</si>
  <si>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</si>
  <si>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</si>
  <si>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</si>
  <si>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</si>
  <si>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</si>
  <si>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</si>
  <si>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</si>
  <si>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</si>
  <si>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</si>
  <si>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</si>
  <si>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</si>
  <si>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</si>
  <si>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</si>
  <si>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</si>
  <si>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</si>
  <si>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</si>
  <si>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</si>
  <si>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</si>
  <si>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</si>
  <si>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</si>
  <si>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</si>
  <si>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</si>
  <si>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</si>
  <si>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</si>
  <si>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</si>
  <si>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</si>
  <si>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</si>
  <si>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</si>
  <si>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</si>
  <si>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</si>
  <si>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</si>
  <si>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</si>
  <si>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</si>
  <si>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</si>
  <si>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</si>
  <si>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</si>
  <si>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</si>
  <si>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</si>
  <si>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</si>
  <si>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</si>
  <si>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</si>
  <si>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</si>
  <si>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</si>
  <si>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</si>
  <si>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</si>
  <si>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</si>
  <si>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</si>
  <si>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</si>
  <si>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</si>
  <si>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</si>
  <si>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</si>
  <si>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</si>
  <si>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</si>
  <si>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</si>
  <si>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</si>
  <si>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</si>
  <si>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</si>
  <si>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</si>
  <si>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</si>
  <si>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</si>
  <si>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</si>
  <si>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</si>
  <si>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</si>
  <si>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</si>
  <si>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</si>
  <si>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</si>
  <si>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</si>
  <si>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</si>
  <si>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</si>
  <si>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</si>
  <si>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</si>
  <si>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</si>
  <si>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</si>
  <si>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</si>
  <si>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</si>
  <si>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</si>
  <si>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</si>
  <si>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</si>
  <si>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</si>
  <si>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</si>
  <si>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</si>
  <si>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</si>
  <si>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</si>
  <si>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</si>
  <si>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</si>
  <si>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</si>
  <si>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</si>
  <si>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</si>
  <si>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</si>
  <si>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</si>
  <si>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</si>
  <si>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</si>
  <si>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</si>
  <si>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</si>
  <si>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</si>
  <si>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</si>
  <si>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</si>
  <si>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</si>
  <si>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</si>
  <si>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</si>
  <si>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</si>
  <si>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</si>
  <si>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</si>
  <si>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</si>
  <si>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</si>
  <si>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</si>
  <si>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</si>
  <si>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</si>
  <si>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</si>
  <si>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</si>
  <si>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</si>
  <si>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</si>
  <si>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</si>
  <si>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</si>
  <si>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</si>
  <si>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</si>
  <si>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</si>
  <si>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</si>
  <si>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</si>
  <si>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</si>
  <si>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</si>
  <si>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</si>
  <si>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</si>
  <si>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</si>
  <si>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</si>
  <si>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</si>
  <si>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</si>
  <si>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</si>
  <si>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</si>
  <si>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</si>
  <si>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</si>
  <si>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</si>
  <si>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</si>
  <si>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</si>
  <si>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</si>
  <si>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</si>
  <si>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</si>
  <si>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</si>
  <si>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</si>
  <si>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</si>
  <si>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</si>
  <si>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</si>
  <si>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</si>
  <si>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</si>
  <si>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</si>
  <si>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</si>
  <si>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</si>
  <si>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</si>
  <si>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</si>
  <si>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</si>
  <si>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</si>
  <si>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</si>
  <si>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</si>
  <si>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</si>
  <si>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</si>
  <si>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</si>
  <si>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</si>
  <si>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</si>
  <si>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</si>
  <si>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</si>
  <si>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</si>
  <si>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</si>
  <si>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</si>
  <si>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</si>
  <si>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</si>
  <si>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</si>
  <si>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</si>
  <si>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</si>
  <si>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</si>
  <si>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</si>
  <si>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</si>
  <si>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</si>
  <si>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</si>
  <si>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</si>
  <si>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</si>
  <si>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</si>
  <si>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</si>
  <si>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</si>
  <si>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</si>
  <si>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</si>
  <si>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</si>
  <si>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</si>
  <si>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</si>
  <si>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</si>
  <si>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</si>
  <si>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</si>
  <si>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</si>
  <si>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</si>
  <si>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</si>
  <si>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</si>
  <si>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</si>
  <si>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</si>
  <si>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</si>
  <si>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</si>
  <si>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</si>
  <si>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</si>
  <si>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</si>
  <si>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</si>
  <si>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</si>
  <si>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</si>
  <si>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</si>
  <si>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</si>
  <si>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</si>
  <si>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</si>
  <si>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</si>
  <si>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</si>
  <si>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</si>
  <si>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</si>
  <si>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</si>
  <si>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</si>
  <si>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</si>
  <si>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</si>
  <si>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</si>
  <si>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</si>
  <si>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</si>
  <si>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</si>
  <si>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</si>
  <si>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</si>
  <si>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</si>
  <si>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</si>
  <si>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</si>
  <si>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</si>
  <si>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</si>
  <si>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</si>
  <si>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</si>
  <si>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</si>
  <si>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</si>
  <si>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</si>
  <si>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</si>
  <si>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</si>
  <si>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</si>
  <si>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</si>
  <si>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</si>
  <si>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</si>
  <si>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</si>
  <si>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</si>
  <si>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</si>
  <si>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</si>
  <si>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</si>
  <si>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</si>
  <si>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</si>
  <si>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</si>
  <si>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</si>
  <si>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</si>
  <si>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</si>
  <si>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</si>
  <si>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</si>
  <si>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</si>
  <si>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</si>
  <si>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</si>
  <si>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</si>
  <si>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</si>
  <si>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</si>
  <si>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</si>
  <si>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</si>
  <si>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</si>
  <si>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</si>
  <si>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</si>
  <si>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</si>
  <si>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</si>
  <si>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</si>
  <si>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</si>
  <si>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</si>
  <si>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</si>
  <si>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</si>
  <si>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</si>
  <si>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</si>
  <si>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</si>
  <si>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</si>
  <si>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</si>
  <si>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</si>
  <si>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</si>
  <si>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</si>
  <si>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</si>
  <si>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</si>
  <si>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</si>
  <si>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</si>
  <si>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</si>
  <si>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</si>
  <si>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</si>
  <si>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</si>
  <si>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</si>
  <si>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</si>
  <si>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</si>
  <si>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</si>
  <si>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</si>
  <si>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</si>
  <si>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</si>
  <si>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</si>
  <si>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</si>
  <si>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</si>
  <si>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</si>
  <si>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</si>
  <si>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</si>
  <si>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</si>
  <si>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</si>
  <si>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</si>
  <si>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</si>
  <si>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</si>
  <si>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</si>
  <si>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</si>
  <si>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</si>
  <si>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</si>
  <si>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</si>
  <si>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</si>
  <si>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</si>
  <si>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</si>
  <si>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</si>
  <si>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</si>
  <si>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</si>
  <si>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</si>
  <si>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</si>
  <si>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</si>
  <si>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</si>
  <si>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</si>
  <si>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</si>
  <si>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</si>
  <si>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</si>
  <si>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</si>
  <si>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</si>
  <si>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</si>
  <si>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</si>
  <si>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</si>
  <si>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</si>
  <si>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</si>
  <si>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</si>
  <si>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</si>
  <si>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</si>
  <si>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</si>
  <si>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</si>
  <si>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</si>
  <si>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</si>
  <si>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</si>
  <si>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</si>
  <si>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</si>
  <si>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</si>
  <si>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</si>
  <si>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</si>
  <si>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</si>
  <si>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</si>
  <si>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</si>
  <si>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</si>
  <si>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</si>
  <si>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</si>
  <si>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</si>
  <si>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</si>
  <si>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</si>
  <si>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</si>
  <si>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</si>
  <si>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</si>
  <si>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</si>
  <si>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</si>
  <si>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</si>
  <si>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</si>
  <si>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</si>
  <si>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</si>
  <si>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</si>
  <si>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</si>
  <si>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</si>
  <si>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</si>
  <si>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</si>
  <si>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</si>
  <si>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</si>
  <si>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</si>
  <si>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</si>
  <si>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</si>
  <si>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</si>
  <si>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</si>
  <si>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</si>
  <si>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</si>
  <si>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</si>
  <si>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</si>
  <si>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</si>
  <si>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</si>
  <si>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</si>
  <si>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</si>
  <si>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</si>
  <si>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</si>
  <si>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</si>
  <si>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</si>
  <si>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</si>
  <si>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</si>
  <si>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</si>
  <si>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</si>
  <si>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</si>
  <si>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</si>
  <si>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</si>
  <si>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</si>
  <si>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</si>
  <si>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</si>
  <si>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</si>
  <si>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</si>
  <si>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</si>
  <si>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</si>
  <si>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</si>
  <si>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</si>
  <si>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</si>
  <si>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</si>
  <si>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</si>
  <si>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</si>
  <si>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</si>
  <si>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</si>
  <si>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</si>
  <si>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</si>
  <si>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</si>
  <si>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</si>
  <si>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</si>
  <si>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</si>
  <si>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</si>
  <si>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</si>
  <si>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</si>
  <si>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</si>
  <si>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</si>
  <si>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</si>
  <si>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</si>
  <si>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</si>
  <si>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</si>
  <si>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</si>
  <si>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</si>
  <si>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</si>
  <si>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</si>
  <si>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</si>
  <si>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</si>
  <si>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</si>
  <si>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</si>
  <si>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</si>
  <si>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</si>
  <si>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</si>
  <si>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</si>
  <si>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</si>
  <si>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</si>
  <si>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</si>
  <si>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</si>
  <si>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</si>
  <si>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</si>
  <si>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</si>
  <si>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</si>
  <si>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</si>
  <si>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</si>
  <si>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</si>
  <si>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</si>
  <si>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</si>
  <si>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</si>
  <si>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</si>
  <si>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</si>
  <si>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</si>
  <si>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</si>
  <si>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</si>
  <si>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</si>
  <si>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</si>
  <si>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</si>
  <si>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</si>
  <si>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</si>
  <si>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</si>
  <si>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</si>
  <si>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</si>
  <si>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</si>
  <si>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</si>
  <si>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</si>
  <si>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</si>
  <si>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</si>
  <si>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</si>
  <si>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</si>
  <si>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</si>
  <si>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</si>
  <si>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</si>
  <si>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</si>
  <si>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</si>
  <si>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</si>
  <si>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</si>
  <si>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</si>
  <si>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</si>
  <si>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</si>
  <si>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</si>
  <si>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</si>
  <si>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</si>
  <si>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</si>
  <si>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</si>
  <si>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</si>
  <si>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</si>
  <si>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</si>
  <si>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</si>
  <si>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</si>
  <si>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</si>
  <si>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</si>
  <si>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</si>
  <si>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</si>
  <si>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</si>
  <si>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</si>
  <si>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</si>
  <si>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</si>
  <si>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</si>
  <si>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</si>
  <si>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</si>
  <si>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</si>
  <si>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</si>
  <si>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</si>
  <si>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</si>
  <si>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</si>
  <si>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</si>
  <si>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</si>
  <si>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</si>
  <si>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</si>
  <si>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</si>
  <si>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</si>
  <si>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</si>
  <si>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</si>
  <si>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</si>
  <si>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</si>
  <si>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</si>
  <si>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</si>
  <si>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</si>
  <si>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</si>
  <si>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</si>
  <si>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</si>
  <si>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</si>
  <si>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</si>
  <si>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</si>
  <si>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</si>
  <si>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</si>
  <si>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</si>
  <si>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</si>
  <si>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</si>
  <si>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</si>
  <si>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</si>
  <si>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</si>
  <si>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</si>
  <si>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</si>
  <si>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</si>
  <si>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</si>
  <si>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</si>
  <si>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</si>
  <si>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</si>
  <si>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</si>
  <si>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</si>
  <si>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</si>
  <si>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</si>
  <si>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</si>
  <si>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</si>
  <si>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</si>
  <si>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</si>
  <si>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</si>
  <si>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</si>
  <si>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</si>
  <si>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</si>
  <si>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</si>
  <si>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</si>
  <si>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</si>
  <si>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</si>
  <si>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</si>
  <si>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</si>
  <si>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</si>
  <si>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</si>
  <si>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</si>
  <si>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</si>
  <si>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</si>
  <si>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</si>
  <si>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</si>
  <si>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</si>
  <si>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</si>
  <si>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</si>
  <si>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</si>
  <si>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</si>
  <si>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</si>
  <si>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</si>
  <si>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</si>
  <si>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</si>
  <si>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</si>
  <si>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</si>
  <si>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</si>
  <si>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</si>
  <si>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</si>
  <si>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</si>
  <si>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</si>
  <si>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</si>
  <si>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</si>
  <si>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</si>
  <si>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</si>
  <si>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</si>
  <si>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</si>
  <si>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</si>
  <si>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</si>
  <si>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</si>
  <si>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</si>
  <si>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</si>
  <si>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</si>
  <si>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</si>
  <si>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</si>
  <si>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</si>
  <si>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</si>
  <si>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</si>
  <si>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</si>
  <si>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</si>
  <si>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</si>
  <si>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</si>
  <si>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</si>
  <si>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</si>
  <si>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</si>
  <si>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</si>
  <si>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</si>
  <si>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</si>
  <si>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</si>
  <si>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</si>
  <si>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</si>
  <si>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</si>
  <si>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</si>
  <si>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</si>
  <si>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</si>
  <si>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</si>
  <si>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</si>
  <si>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</si>
  <si>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</si>
  <si>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</si>
  <si>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</si>
  <si>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</si>
  <si>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</si>
  <si>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</si>
  <si>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</si>
  <si>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</si>
  <si>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</si>
  <si>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</si>
  <si>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</si>
  <si>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</si>
  <si>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</si>
  <si>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</si>
  <si>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</si>
  <si>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</si>
  <si>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</si>
  <si>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</si>
  <si>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</si>
  <si>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</si>
  <si>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</si>
  <si>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</si>
  <si>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</si>
  <si>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</si>
  <si>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</si>
  <si>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</si>
  <si>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</si>
  <si>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</si>
  <si>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</si>
  <si>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</si>
  <si>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</si>
  <si>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</si>
  <si>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</si>
  <si>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</si>
  <si>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</si>
  <si>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</si>
  <si>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</si>
  <si>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</si>
  <si>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</si>
  <si>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</si>
  <si>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</si>
  <si>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</si>
  <si>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</si>
  <si>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</si>
  <si>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</si>
  <si>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</si>
  <si>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</si>
  <si>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</si>
  <si>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</si>
  <si>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</si>
  <si>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</si>
  <si>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</si>
  <si>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</si>
  <si>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</si>
  <si>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</si>
  <si>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</si>
  <si>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</si>
  <si>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</si>
  <si>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</si>
  <si>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</si>
  <si>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</si>
  <si>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</si>
  <si>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</si>
  <si>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</si>
  <si>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</si>
  <si>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</si>
  <si>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</si>
  <si>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</si>
  <si>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</si>
  <si>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</si>
  <si>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</si>
  <si>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</si>
  <si>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</si>
  <si>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</si>
  <si>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</si>
  <si>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</si>
  <si>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</si>
  <si>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</si>
  <si>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</si>
  <si>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</si>
  <si>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</si>
  <si>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</si>
  <si>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</si>
  <si>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</si>
  <si>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</si>
  <si>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</si>
  <si>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</si>
  <si>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</si>
  <si>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</si>
  <si>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</si>
  <si>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</si>
  <si>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</si>
  <si>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</si>
  <si>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</si>
  <si>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</si>
  <si>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</si>
  <si>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</si>
  <si>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</si>
  <si>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</si>
  <si>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</si>
  <si>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</si>
  <si>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</si>
  <si>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</si>
  <si>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</si>
  <si>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</si>
  <si>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</si>
  <si>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</si>
  <si>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</si>
  <si>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</si>
  <si>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</si>
  <si>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</si>
  <si>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</si>
  <si>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</si>
  <si>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</si>
  <si>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</si>
  <si>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</si>
  <si>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</si>
  <si>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</si>
  <si>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</si>
  <si>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</si>
  <si>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</si>
  <si>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</si>
  <si>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</si>
  <si>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</si>
  <si>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</si>
  <si>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</si>
  <si>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</si>
  <si>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</si>
  <si>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</si>
  <si>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</si>
  <si>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</si>
  <si>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</si>
  <si>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</si>
  <si>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</si>
  <si>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</si>
  <si>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</si>
  <si>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</si>
  <si>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</si>
  <si>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</si>
  <si>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</si>
  <si>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</si>
  <si>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</si>
  <si>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</si>
  <si>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</si>
  <si>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</si>
  <si>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</si>
  <si>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</si>
  <si>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</si>
  <si>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</si>
  <si>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</si>
  <si>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</si>
  <si>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</si>
  <si>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</si>
  <si>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</si>
  <si>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</si>
  <si>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</si>
  <si>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</si>
  <si>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</si>
  <si>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</si>
  <si>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</si>
  <si>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</si>
  <si>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</si>
  <si>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</si>
  <si>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</si>
  <si>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</si>
  <si>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</si>
  <si>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</si>
  <si>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</si>
  <si>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</si>
  <si>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</si>
  <si>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</si>
  <si>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</si>
  <si>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</si>
  <si>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</si>
  <si>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</si>
  <si>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</si>
  <si>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</si>
  <si>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</si>
  <si>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</si>
  <si>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</si>
  <si>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</si>
  <si>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</si>
  <si>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</si>
  <si>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</si>
  <si>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</si>
  <si>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</si>
  <si>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</si>
  <si>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</si>
  <si>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</si>
  <si>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</si>
  <si>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</si>
  <si>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</si>
  <si>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</si>
  <si>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</si>
  <si>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</si>
  <si>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</si>
  <si>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</si>
  <si>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</si>
  <si>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</si>
  <si>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</si>
  <si>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</si>
  <si>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</si>
  <si>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</si>
  <si>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</si>
  <si>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</si>
  <si>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</si>
  <si>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</si>
  <si>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</si>
  <si>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</si>
  <si>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</si>
  <si>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</si>
  <si>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</si>
  <si>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</si>
  <si>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</si>
  <si>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</si>
  <si>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</si>
  <si>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</si>
  <si>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</si>
  <si>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</si>
  <si>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</si>
  <si>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</si>
  <si>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</si>
  <si>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</si>
  <si>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</si>
  <si>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</si>
  <si>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</si>
  <si>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</si>
  <si>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</si>
  <si>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</si>
  <si>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</si>
  <si>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</si>
  <si>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</si>
  <si>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</si>
  <si>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</si>
  <si>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</si>
  <si>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</si>
  <si>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</si>
  <si>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</si>
  <si>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</si>
  <si>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</si>
  <si>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</si>
  <si>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</si>
  <si>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</si>
  <si>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</si>
  <si>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</si>
  <si>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</si>
  <si>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</si>
  <si>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</si>
  <si>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</si>
  <si>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</si>
  <si>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</si>
  <si>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</si>
  <si>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</si>
  <si>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</si>
  <si>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</si>
  <si>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</si>
  <si>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</si>
  <si>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</si>
  <si>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</si>
  <si>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</si>
  <si>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</si>
  <si>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</si>
  <si>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</si>
  <si>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</si>
  <si>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</si>
  <si>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</si>
  <si>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</si>
  <si>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</si>
  <si>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</si>
  <si>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</si>
  <si>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</si>
  <si>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</si>
  <si>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</si>
  <si>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</si>
  <si>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</si>
  <si>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</si>
  <si>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</si>
  <si>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</si>
  <si>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</si>
  <si>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</si>
  <si>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</si>
  <si>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</si>
  <si>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</si>
  <si>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</si>
  <si>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</si>
  <si>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</si>
  <si>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</si>
  <si>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</si>
  <si>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</si>
  <si>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</si>
  <si>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</si>
  <si>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</si>
  <si>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</si>
  <si>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</si>
  <si>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</si>
  <si>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</si>
  <si>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</si>
  <si>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</si>
  <si>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</si>
  <si>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</si>
  <si>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</si>
  <si>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</si>
  <si>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</si>
  <si>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</si>
  <si>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</si>
  <si>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</si>
  <si>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</si>
  <si>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</si>
  <si>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</si>
  <si>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</si>
  <si>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</si>
  <si>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</si>
  <si>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</si>
  <si>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</si>
  <si>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</si>
  <si>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</si>
  <si>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</si>
  <si>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</si>
  <si>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</si>
  <si>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</si>
  <si>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</si>
  <si>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</si>
  <si>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</si>
  <si>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</si>
  <si>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</si>
  <si>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</si>
  <si>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</si>
  <si>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</si>
  <si>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</si>
  <si>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</si>
  <si>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</si>
  <si>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</si>
  <si>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</si>
  <si>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</si>
  <si>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</si>
  <si>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</si>
  <si>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</si>
  <si>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</si>
  <si>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</si>
  <si>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</si>
  <si>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</si>
  <si>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</si>
  <si>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</si>
  <si>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</si>
  <si>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</si>
  <si>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</si>
  <si>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</si>
  <si>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</si>
  <si>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</si>
  <si>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</si>
  <si>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</si>
  <si>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</si>
  <si>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</si>
  <si>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</si>
  <si>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</si>
  <si>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</si>
  <si>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</si>
  <si>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</si>
  <si>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</si>
  <si>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</si>
  <si>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</si>
  <si>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</si>
  <si>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</si>
  <si>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</si>
  <si>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</si>
  <si>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</si>
  <si>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</si>
  <si>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</si>
  <si>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</si>
  <si>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</si>
  <si>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</si>
  <si>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</si>
  <si>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</si>
  <si>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</si>
  <si>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</si>
  <si>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</si>
  <si>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</si>
  <si>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</si>
  <si>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</si>
  <si>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</si>
  <si>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</si>
  <si>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</si>
  <si>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</si>
  <si>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</si>
  <si>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</si>
  <si>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</si>
  <si>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</si>
  <si>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</si>
  <si>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</si>
  <si>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</si>
  <si>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</si>
  <si>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</si>
  <si>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</si>
  <si>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</si>
  <si>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</si>
  <si>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</si>
  <si>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</si>
  <si>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</si>
  <si>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</si>
  <si>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</si>
  <si>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</si>
  <si>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</si>
  <si>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</si>
  <si>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</si>
  <si>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</si>
  <si>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</si>
  <si>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</si>
  <si>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</si>
  <si>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</si>
  <si>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</si>
  <si>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</si>
  <si>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</si>
  <si>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</si>
  <si>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</si>
  <si>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</si>
  <si>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</si>
  <si>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</si>
  <si>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</si>
  <si>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</si>
  <si>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</si>
  <si>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</si>
  <si>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</si>
  <si>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</si>
  <si>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</si>
  <si>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</si>
  <si>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</si>
  <si>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</si>
  <si>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</si>
  <si>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</si>
  <si>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</si>
  <si>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</si>
  <si>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</si>
  <si>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</si>
  <si>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</si>
  <si>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</si>
  <si>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</si>
  <si>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</si>
  <si>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</si>
  <si>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</si>
  <si>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</si>
  <si>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</si>
  <si>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</si>
  <si>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</si>
  <si>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</si>
  <si>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</si>
  <si>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</si>
  <si>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</si>
  <si>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</si>
  <si>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</si>
  <si>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</si>
  <si>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</si>
  <si>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</si>
  <si>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</si>
  <si>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</si>
  <si>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</si>
  <si>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</si>
  <si>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</si>
  <si>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</si>
  <si>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</si>
  <si>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</si>
  <si>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</si>
  <si>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</si>
  <si>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</si>
  <si>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</si>
  <si>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</si>
  <si>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</si>
  <si>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</si>
  <si>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</si>
  <si>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</si>
  <si>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</si>
  <si>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</si>
  <si>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</si>
  <si>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</si>
  <si>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</si>
  <si>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</si>
  <si>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</si>
  <si>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</si>
  <si>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</si>
  <si>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</si>
  <si>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</si>
  <si>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</si>
  <si>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</si>
  <si>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</si>
  <si>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</si>
  <si>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</si>
  <si>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</si>
  <si>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</si>
  <si>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</si>
  <si>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</si>
  <si>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</si>
  <si>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</si>
  <si>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</si>
  <si>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</si>
  <si>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</si>
  <si>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</si>
  <si>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</si>
  <si>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</si>
  <si>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</si>
  <si>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</si>
  <si>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</si>
  <si>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</si>
  <si>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</si>
  <si>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</si>
  <si>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</si>
  <si>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</si>
  <si>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</si>
  <si>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</si>
  <si>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</si>
  <si>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</si>
  <si>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</si>
  <si>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</si>
  <si>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</si>
  <si>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</si>
  <si>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</si>
  <si>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</si>
  <si>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</si>
  <si>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</si>
  <si>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</si>
  <si>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</si>
  <si>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</si>
  <si>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</si>
  <si>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</si>
  <si>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</si>
  <si>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</si>
  <si>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</si>
  <si>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</si>
  <si>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</si>
  <si>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</si>
  <si>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</si>
  <si>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</si>
  <si>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</si>
  <si>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</si>
  <si>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</si>
  <si>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</si>
  <si>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</si>
  <si>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</si>
  <si>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</si>
  <si>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</si>
  <si>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</si>
  <si>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</si>
  <si>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</si>
  <si>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</si>
  <si>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</si>
  <si>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</si>
  <si>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</si>
  <si>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</si>
  <si>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</si>
  <si>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</si>
  <si>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</si>
  <si>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</si>
  <si>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</si>
  <si>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</si>
  <si>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</si>
  <si>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</si>
  <si>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</si>
  <si>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</si>
  <si>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</si>
  <si>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</si>
  <si>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</si>
  <si>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</si>
  <si>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</si>
  <si>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</si>
  <si>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</si>
  <si>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</si>
  <si>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</si>
  <si>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</si>
  <si>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</si>
  <si>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</si>
  <si>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</si>
  <si>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</si>
  <si>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</si>
  <si>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</si>
  <si>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</si>
  <si>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</si>
  <si>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</si>
  <si>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</si>
  <si>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</si>
  <si>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</si>
  <si>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</si>
  <si>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</si>
  <si>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</si>
  <si>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</si>
  <si>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</si>
  <si>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</si>
  <si>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</si>
  <si>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</si>
  <si>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</si>
  <si>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</si>
  <si>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</si>
  <si>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</si>
  <si>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</si>
  <si>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</si>
  <si>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</si>
  <si>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</si>
  <si>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</si>
  <si>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</si>
  <si>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</si>
  <si>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</si>
  <si>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</si>
  <si>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</si>
  <si>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</si>
  <si>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</si>
  <si>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</si>
  <si>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</si>
  <si>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</si>
  <si>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</si>
  <si>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</si>
  <si>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</si>
  <si>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</si>
  <si>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</si>
  <si>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</si>
  <si>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</si>
  <si>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</si>
  <si>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</si>
  <si>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</si>
  <si>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</si>
  <si>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</si>
  <si>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</si>
  <si>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</si>
  <si>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</si>
  <si>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</si>
  <si>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</si>
  <si>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</si>
  <si>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</si>
  <si>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</si>
  <si>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</si>
  <si>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</si>
  <si>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</si>
  <si>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</si>
  <si>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</si>
  <si>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</si>
  <si>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</si>
  <si>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</si>
  <si>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</si>
  <si>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</si>
  <si>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</si>
  <si>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</si>
  <si>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</si>
  <si>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</si>
  <si>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</si>
  <si>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</si>
  <si>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</si>
  <si>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</si>
  <si>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</si>
  <si>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</si>
  <si>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</si>
  <si>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</si>
  <si>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</si>
  <si>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</si>
  <si>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</si>
  <si>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</si>
  <si>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</si>
  <si>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</si>
  <si>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</si>
  <si>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</si>
  <si>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</si>
  <si>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</si>
  <si>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</si>
  <si>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</si>
  <si>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</si>
  <si>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</si>
  <si>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</si>
  <si>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</si>
  <si>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</si>
  <si>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</si>
  <si>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</si>
  <si>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</si>
  <si>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</si>
  <si>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</si>
  <si>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</si>
  <si>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</si>
  <si>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</si>
  <si>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</si>
  <si>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</si>
  <si>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</si>
  <si>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</si>
  <si>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</si>
  <si>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</si>
  <si>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</si>
  <si>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</si>
  <si>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</si>
  <si>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</si>
  <si>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</si>
  <si>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</si>
  <si>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</si>
  <si>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</si>
  <si>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</si>
  <si>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</si>
  <si>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</si>
  <si>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</si>
  <si>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</si>
  <si>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</si>
  <si>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</si>
  <si>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</si>
  <si>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</si>
  <si>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</si>
  <si>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</si>
  <si>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</si>
  <si>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</si>
  <si>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</si>
  <si>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</si>
  <si>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</si>
  <si>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</si>
  <si>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</si>
  <si>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</si>
  <si>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</si>
  <si>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</si>
  <si>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</si>
  <si>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</si>
  <si>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</si>
  <si>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</si>
  <si>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</si>
  <si>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</si>
  <si>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</si>
  <si>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</si>
  <si>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</si>
  <si>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</si>
  <si>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</si>
  <si>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</si>
  <si>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</si>
  <si>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</si>
  <si>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</si>
  <si>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</si>
  <si>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</si>
  <si>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</si>
  <si>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</si>
  <si>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</si>
  <si>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</si>
  <si>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</si>
  <si>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</si>
  <si>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</si>
  <si>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</si>
  <si>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</si>
  <si>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</si>
  <si>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</si>
  <si>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</si>
  <si>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</si>
  <si>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</si>
  <si>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</si>
  <si>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</si>
  <si>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</si>
  <si>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</si>
  <si>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</si>
  <si>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</si>
  <si>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</si>
  <si>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</si>
  <si>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</si>
  <si>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</si>
  <si>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</si>
  <si>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</si>
  <si>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</si>
  <si>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</si>
  <si>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</si>
  <si>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</si>
  <si>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</si>
  <si>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</si>
  <si>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</si>
  <si>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</si>
  <si>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</si>
  <si>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</si>
  <si>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</si>
  <si>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</si>
  <si>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</si>
  <si>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</si>
  <si>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</si>
  <si>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</si>
  <si>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</si>
  <si>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</si>
  <si>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</si>
  <si>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</si>
  <si>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</si>
  <si>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</si>
  <si>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</si>
  <si>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</si>
  <si>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</si>
  <si>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</si>
  <si>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</si>
  <si>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</si>
  <si>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</si>
  <si>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</si>
  <si>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</si>
  <si>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</si>
  <si>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</si>
  <si>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</si>
  <si>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</si>
  <si>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</si>
  <si>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</si>
  <si>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</si>
  <si>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</si>
  <si>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</si>
  <si>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</si>
  <si>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</si>
  <si>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</si>
  <si>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</si>
  <si>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</si>
  <si>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</si>
  <si>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</si>
  <si>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</si>
  <si>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</si>
  <si>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</si>
  <si>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</si>
  <si>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</si>
  <si>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</si>
  <si>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</si>
  <si>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</si>
  <si>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</si>
  <si>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</si>
  <si>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</si>
  <si>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</si>
  <si>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</si>
  <si>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</si>
  <si>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</si>
  <si>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</si>
  <si>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</si>
  <si>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</si>
  <si>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</si>
  <si>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</si>
  <si>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</si>
  <si>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</si>
  <si>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</si>
  <si>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</si>
  <si>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</si>
  <si>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</si>
  <si>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</si>
  <si>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</si>
  <si>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</si>
  <si>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</si>
  <si>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</si>
  <si>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</si>
  <si>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</si>
  <si>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</si>
  <si>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</si>
  <si>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</si>
  <si>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</si>
  <si>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</si>
  <si>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</si>
  <si>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</si>
  <si>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</si>
  <si>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</si>
  <si>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</si>
  <si>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</si>
  <si>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</si>
  <si>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</si>
  <si>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</si>
  <si>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</si>
  <si>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</si>
  <si>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</si>
  <si>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</si>
  <si>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</si>
  <si>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</si>
  <si>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</si>
  <si>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</si>
  <si>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</si>
  <si>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</si>
  <si>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</si>
  <si>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</si>
  <si>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</si>
  <si>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</si>
  <si>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</si>
  <si>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</si>
  <si>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</si>
  <si>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</si>
  <si>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</si>
  <si>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</si>
  <si>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</si>
  <si>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</si>
  <si>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</si>
  <si>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</si>
  <si>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</si>
  <si>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</si>
  <si>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</si>
  <si>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</si>
  <si>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</si>
  <si>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</si>
  <si>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</si>
  <si>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</si>
  <si>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</si>
  <si>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</si>
  <si>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</si>
  <si>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</si>
  <si>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</si>
  <si>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</si>
  <si>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</si>
  <si>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</si>
  <si>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</si>
  <si>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</si>
  <si>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</si>
  <si>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</si>
  <si>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</si>
  <si>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</si>
  <si>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</si>
  <si>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</si>
  <si>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</si>
  <si>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</si>
  <si>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</si>
  <si>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</si>
  <si>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</si>
  <si>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</si>
  <si>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</si>
  <si>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</si>
  <si>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</si>
  <si>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</si>
  <si>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</si>
  <si>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</si>
  <si>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</si>
  <si>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</si>
  <si>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</si>
  <si>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</si>
  <si>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</si>
  <si>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</si>
  <si>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</si>
  <si>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</si>
  <si>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</si>
  <si>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</si>
  <si>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</si>
  <si>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</si>
  <si>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</si>
  <si>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</si>
  <si>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</si>
  <si>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</si>
  <si>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</si>
  <si>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</si>
  <si>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</si>
  <si>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</si>
  <si>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</si>
  <si>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</si>
  <si>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</si>
  <si>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</si>
  <si>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</si>
  <si>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</si>
  <si>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</si>
  <si>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</si>
  <si>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</si>
  <si>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</si>
  <si>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</si>
  <si>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</si>
  <si>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</si>
  <si>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</si>
  <si>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</si>
  <si>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</si>
  <si>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</si>
  <si>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</si>
  <si>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</si>
  <si>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</si>
  <si>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</si>
  <si>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</si>
  <si>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</si>
  <si>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</si>
  <si>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</si>
  <si>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</si>
  <si>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</si>
  <si>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</si>
  <si>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</si>
  <si>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</si>
  <si>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</si>
  <si>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</si>
  <si>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</si>
  <si>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</si>
  <si>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</si>
  <si>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</si>
  <si>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</si>
  <si>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</si>
  <si>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</si>
  <si>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</si>
  <si>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</si>
  <si>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</si>
  <si>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</si>
  <si>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</si>
  <si>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</si>
  <si>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</si>
  <si>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</si>
  <si>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</si>
  <si>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</si>
  <si>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</si>
  <si>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</si>
  <si>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</si>
  <si>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</si>
  <si>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</si>
  <si>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</si>
  <si>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</si>
  <si>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</si>
  <si>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</si>
  <si>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</si>
  <si>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</si>
  <si>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</si>
  <si>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</si>
  <si>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</si>
  <si>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</si>
  <si>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</si>
  <si>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</si>
  <si>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</si>
  <si>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</si>
  <si>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</si>
  <si>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</si>
  <si>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</si>
  <si>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</si>
  <si>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</si>
  <si>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</si>
  <si>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</si>
  <si>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</si>
  <si>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</si>
  <si>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</si>
  <si>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</si>
  <si>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</si>
  <si>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</si>
  <si>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</si>
  <si>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</si>
  <si>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</si>
  <si>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</si>
  <si>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</si>
  <si>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</si>
  <si>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</si>
  <si>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</si>
  <si>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</si>
  <si>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</si>
  <si>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</si>
  <si>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</si>
  <si>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</si>
  <si>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</si>
  <si>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</si>
  <si>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</si>
  <si>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</si>
  <si>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</si>
  <si>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</si>
  <si>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</si>
  <si>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</si>
  <si>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</si>
  <si>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</si>
  <si>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</si>
  <si>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</si>
  <si>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</si>
  <si>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</si>
  <si>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</si>
  <si>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</si>
  <si>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</si>
  <si>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</si>
  <si>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</si>
  <si>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</si>
  <si>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</si>
  <si>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</si>
  <si>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</si>
  <si>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</si>
  <si>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</si>
  <si>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</si>
  <si>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</si>
  <si>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</si>
  <si>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</si>
  <si>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</si>
  <si>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</si>
  <si>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</si>
  <si>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</si>
  <si>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</si>
  <si>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</si>
  <si>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</si>
  <si>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</si>
  <si>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</si>
  <si>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</si>
  <si>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</si>
  <si>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</si>
  <si>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</si>
  <si>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</si>
  <si>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</si>
  <si>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</si>
  <si>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</si>
  <si>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</si>
  <si>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</si>
  <si>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</si>
  <si>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</si>
  <si>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</si>
  <si>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</si>
  <si>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</si>
  <si>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</si>
  <si>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</si>
  <si>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</si>
  <si>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</si>
  <si>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</si>
  <si>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</si>
  <si>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</si>
  <si>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</si>
  <si>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</si>
  <si>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</si>
  <si>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</si>
  <si>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</si>
  <si>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</si>
  <si>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</si>
  <si>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</si>
  <si>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</si>
  <si>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</si>
  <si>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</si>
  <si>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</si>
  <si>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</si>
  <si>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</si>
  <si>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</si>
  <si>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</si>
  <si>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</si>
  <si>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</si>
  <si>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</si>
  <si>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</si>
  <si>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</si>
  <si>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</si>
  <si>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</si>
  <si>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</si>
  <si>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</si>
  <si>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</si>
  <si>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</si>
  <si>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</si>
  <si>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</si>
  <si>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</si>
  <si>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</si>
  <si>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</si>
  <si>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</si>
  <si>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</si>
  <si>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</si>
  <si>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</si>
  <si>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</si>
  <si>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</si>
  <si>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</si>
  <si>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</si>
  <si>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</si>
  <si>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</si>
  <si>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</si>
  <si>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</si>
  <si>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</si>
  <si>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</si>
  <si>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</si>
  <si>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</si>
  <si>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</si>
  <si>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</si>
  <si>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</si>
  <si>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</si>
  <si>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</si>
  <si>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</si>
  <si>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</si>
  <si>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</si>
  <si>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</si>
  <si>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</si>
  <si>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</si>
  <si>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</si>
  <si>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</si>
  <si>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</si>
  <si>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</si>
  <si>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</si>
  <si>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</si>
  <si>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</si>
  <si>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</si>
  <si>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</si>
  <si>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</si>
  <si>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</si>
  <si>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</si>
  <si>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</si>
  <si>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</si>
  <si>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</si>
  <si>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</si>
  <si>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</si>
  <si>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</si>
  <si>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</si>
  <si>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</si>
  <si>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</si>
  <si>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</si>
  <si>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</si>
  <si>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</si>
  <si>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</si>
  <si>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</si>
  <si>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</si>
  <si>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</si>
  <si>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</si>
  <si>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</si>
  <si>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</si>
  <si>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</si>
  <si>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</si>
  <si>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</si>
  <si>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</si>
  <si>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</si>
  <si>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</si>
  <si>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</si>
  <si>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</si>
  <si>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</si>
  <si>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</si>
  <si>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</si>
  <si>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</si>
  <si>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</si>
  <si>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</si>
  <si>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</si>
  <si>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</si>
  <si>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</si>
  <si>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</si>
  <si>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</si>
  <si>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</si>
  <si>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</si>
  <si>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</si>
  <si>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</si>
  <si>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</si>
  <si>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</si>
  <si>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</si>
  <si>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</si>
  <si>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</si>
  <si>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</si>
  <si>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</si>
  <si>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</si>
  <si>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</si>
  <si>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</si>
  <si>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</si>
  <si>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</si>
  <si>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</si>
  <si>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</si>
  <si>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</si>
  <si>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</si>
  <si>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</si>
  <si>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</si>
  <si>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</si>
  <si>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</si>
  <si>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</si>
  <si>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</si>
  <si>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</si>
  <si>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</si>
  <si>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</si>
  <si>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</si>
  <si>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</si>
  <si>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</si>
  <si>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</si>
  <si>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</si>
  <si>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</si>
  <si>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</si>
  <si>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</si>
  <si>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</si>
  <si>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</si>
  <si>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</si>
  <si>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</si>
  <si>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</si>
  <si>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</si>
  <si>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</si>
  <si>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</si>
  <si>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</si>
  <si>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</si>
  <si>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</si>
  <si>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</si>
  <si>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</si>
  <si>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</si>
  <si>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</si>
  <si>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</si>
  <si>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</si>
  <si>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</si>
  <si>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</si>
  <si>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</si>
  <si>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</si>
  <si>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</si>
  <si>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</si>
  <si>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</si>
  <si>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</si>
  <si>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</si>
  <si>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</si>
  <si>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</si>
  <si>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</si>
  <si>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</si>
  <si>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</si>
  <si>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</si>
  <si>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</si>
  <si>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</si>
  <si>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</si>
  <si>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</si>
  <si>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</si>
  <si>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</si>
  <si>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</si>
  <si>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</si>
  <si>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</si>
  <si>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</si>
  <si>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</si>
  <si>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</si>
  <si>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</si>
  <si>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</si>
  <si>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</si>
  <si>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</si>
  <si>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</si>
  <si>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</si>
  <si>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</si>
  <si>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</si>
  <si>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</si>
  <si>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</si>
  <si>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</si>
  <si>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</si>
  <si>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</si>
  <si>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</si>
  <si>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</si>
  <si>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</si>
  <si>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</si>
  <si>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</si>
  <si>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</si>
  <si>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</si>
  <si>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</si>
  <si>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</si>
  <si>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</si>
  <si>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</si>
  <si>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</si>
  <si>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</si>
  <si>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</si>
  <si>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</si>
  <si>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</si>
  <si>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</si>
  <si>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</si>
  <si>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</si>
  <si>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</si>
  <si>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</si>
  <si>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</si>
  <si>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</si>
  <si>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</si>
  <si>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</si>
  <si>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</si>
  <si>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</si>
  <si>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</si>
  <si>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</si>
  <si>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</si>
  <si>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</si>
  <si>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</si>
  <si>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</si>
  <si>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</si>
  <si>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</si>
  <si>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</si>
  <si>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</si>
  <si>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</si>
  <si>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</si>
  <si>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</si>
  <si>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</si>
  <si>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</si>
  <si>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</si>
  <si>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</si>
  <si>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</si>
  <si>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</si>
  <si>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</si>
  <si>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</si>
  <si>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</si>
  <si>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</si>
  <si>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</si>
  <si>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</si>
  <si>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</si>
  <si>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</si>
  <si>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</si>
  <si>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</si>
  <si>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</si>
  <si>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</si>
  <si>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</si>
  <si>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</si>
  <si>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</si>
  <si>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</si>
  <si>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</si>
  <si>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</si>
  <si>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</si>
  <si>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</si>
  <si>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</si>
  <si>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</si>
  <si>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</si>
  <si>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</si>
  <si>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</si>
  <si>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</si>
  <si>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</si>
  <si>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</si>
  <si>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</si>
  <si>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</si>
  <si>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</si>
  <si>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</si>
  <si>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</si>
  <si>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</si>
  <si>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</si>
  <si>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</si>
  <si>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</si>
  <si>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</si>
  <si>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</si>
  <si>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</si>
  <si>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</si>
  <si>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</si>
  <si>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</si>
  <si>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</si>
  <si>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</si>
  <si>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</si>
  <si>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</si>
  <si>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</si>
  <si>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</si>
  <si>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</si>
  <si>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</si>
  <si>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</si>
  <si>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</si>
  <si>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</si>
  <si>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</si>
  <si>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</si>
  <si>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</si>
  <si>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</si>
  <si>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</si>
  <si>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</si>
  <si>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</si>
  <si>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</si>
  <si>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</si>
  <si>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</si>
  <si>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</si>
  <si>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</si>
  <si>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</si>
  <si>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</si>
  <si>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</si>
  <si>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</si>
  <si>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</si>
  <si>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</si>
  <si>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</si>
  <si>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</si>
  <si>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</si>
  <si>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</si>
  <si>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</si>
  <si>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</si>
  <si>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</si>
  <si>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</si>
  <si>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</si>
  <si>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</si>
  <si>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</si>
  <si>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</si>
  <si>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</si>
  <si>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</si>
  <si>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</si>
  <si>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</si>
  <si>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</si>
  <si>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</si>
  <si>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</si>
  <si>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</si>
  <si>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</si>
  <si>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</si>
  <si>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</si>
  <si>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</si>
  <si>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</si>
  <si>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</si>
  <si>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</si>
  <si>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</si>
  <si>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</si>
  <si>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</si>
  <si>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</si>
  <si>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</si>
  <si>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</si>
  <si>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</si>
  <si>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</si>
  <si>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</si>
  <si>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</si>
  <si>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</si>
  <si>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</si>
  <si>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</si>
  <si>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</si>
  <si>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</si>
  <si>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</si>
  <si>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</si>
  <si>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</si>
  <si>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</si>
  <si>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</si>
  <si>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</si>
  <si>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</si>
  <si>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</si>
  <si>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</si>
  <si>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</si>
  <si>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</si>
  <si>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</si>
  <si>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</si>
  <si>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</si>
  <si>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</si>
  <si>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</si>
  <si>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</si>
  <si>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</si>
  <si>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</si>
  <si>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</si>
  <si>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</si>
  <si>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</si>
  <si>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</si>
  <si>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</si>
  <si>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</si>
  <si>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</si>
  <si>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</si>
  <si>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</si>
  <si>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</si>
  <si>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</si>
  <si>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</si>
  <si>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</si>
  <si>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</si>
  <si>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</si>
  <si>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</si>
  <si>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</si>
  <si>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</si>
  <si>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</si>
  <si>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</si>
  <si>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</si>
  <si>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</si>
  <si>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</si>
  <si>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</si>
  <si>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</si>
  <si>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</si>
  <si>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</si>
  <si>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</si>
  <si>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</si>
  <si>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</si>
  <si>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</si>
  <si>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</si>
  <si>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</si>
  <si>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</si>
  <si>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</si>
  <si>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</si>
  <si>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</si>
  <si>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</si>
  <si>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</si>
  <si>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</si>
  <si>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</si>
  <si>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</si>
  <si>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</si>
  <si>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</si>
  <si>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</si>
  <si>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</si>
  <si>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</si>
  <si>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</si>
  <si>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</si>
  <si>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</si>
  <si>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</si>
  <si>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</si>
  <si>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</si>
  <si>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</si>
  <si>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</si>
  <si>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</si>
  <si>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</si>
  <si>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</si>
  <si>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</si>
  <si>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</si>
  <si>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</si>
  <si>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</si>
  <si>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</si>
  <si>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</si>
  <si>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</si>
  <si>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</si>
  <si>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</si>
  <si>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</si>
  <si>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</si>
  <si>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</si>
  <si>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</si>
  <si>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</si>
  <si>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</si>
  <si>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</si>
  <si>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</si>
  <si>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</si>
  <si>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</si>
  <si>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</si>
  <si>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</si>
  <si>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</si>
  <si>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</si>
  <si>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</si>
  <si>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</si>
  <si>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</si>
  <si>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</si>
  <si>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</si>
  <si>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</si>
  <si>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</si>
  <si>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</si>
  <si>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</si>
  <si>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</si>
  <si>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</si>
  <si>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</si>
  <si>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</si>
  <si>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</si>
  <si>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</si>
  <si>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</si>
  <si>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</si>
  <si>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</si>
  <si>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</si>
  <si>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</si>
  <si>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</si>
  <si>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</si>
  <si>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</si>
  <si>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</si>
  <si>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</si>
  <si>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</si>
  <si>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</si>
  <si>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</si>
  <si>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</si>
  <si>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</si>
  <si>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</si>
  <si>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</si>
  <si>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</si>
  <si>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</si>
  <si>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</si>
  <si>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</si>
  <si>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</si>
  <si>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</si>
  <si>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</si>
  <si>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</si>
  <si>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</si>
  <si>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</si>
  <si>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</si>
  <si>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</si>
  <si>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</si>
  <si>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</si>
  <si>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</si>
  <si>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</si>
  <si>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</si>
  <si>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</si>
  <si>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</si>
  <si>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</si>
  <si>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</si>
  <si>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</si>
  <si>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</si>
  <si>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</si>
  <si>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</si>
  <si>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</si>
  <si>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</si>
  <si>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</si>
  <si>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</si>
  <si>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</si>
  <si>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</si>
  <si>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</si>
  <si>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</si>
  <si>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</si>
  <si>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</si>
  <si>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</si>
  <si>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</si>
  <si>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</si>
  <si>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</si>
  <si>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</si>
  <si>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</si>
  <si>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</si>
  <si>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</si>
  <si>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</si>
  <si>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</si>
  <si>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</si>
  <si>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</si>
  <si>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</si>
  <si>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</si>
  <si>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</si>
  <si>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</si>
  <si>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</si>
  <si>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</si>
  <si>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</si>
  <si>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</si>
  <si>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</si>
  <si>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</si>
  <si>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</si>
  <si>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</si>
  <si>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</si>
  <si>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</si>
  <si>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</si>
  <si>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</si>
  <si>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</si>
  <si>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</si>
  <si>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</si>
  <si>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</si>
  <si>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</si>
  <si>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</si>
  <si>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</si>
  <si>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</si>
  <si>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</si>
  <si>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</si>
  <si>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</si>
  <si>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</si>
  <si>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</si>
  <si>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</si>
  <si>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</si>
  <si>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</si>
  <si>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</si>
  <si>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</si>
  <si>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</si>
  <si>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</si>
  <si>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</si>
  <si>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</si>
  <si>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</si>
  <si>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</si>
  <si>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</si>
  <si>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</si>
  <si>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</si>
  <si>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</si>
  <si>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</si>
  <si>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</si>
  <si>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</si>
  <si>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</si>
  <si>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</si>
  <si>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</si>
  <si>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</si>
  <si>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</si>
  <si>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</si>
  <si>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</si>
  <si>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</si>
  <si>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</si>
  <si>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</si>
  <si>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</si>
  <si>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</si>
  <si>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</si>
  <si>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</si>
  <si>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</si>
  <si>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</si>
  <si>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</si>
  <si>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</si>
  <si>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</si>
  <si>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</si>
  <si>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</si>
  <si>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</si>
  <si>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</si>
  <si>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</si>
  <si>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</si>
  <si>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</si>
  <si>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</si>
  <si>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</si>
  <si>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</si>
  <si>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</si>
  <si>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</si>
  <si>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</si>
  <si>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</si>
  <si>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</si>
  <si>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</si>
  <si>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</si>
  <si>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</si>
  <si>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</si>
  <si>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</si>
  <si>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</si>
  <si>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</si>
  <si>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</si>
  <si>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</si>
  <si>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</si>
  <si>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</si>
  <si>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</si>
  <si>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</si>
  <si>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</si>
  <si>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</si>
  <si>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</si>
  <si>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</si>
  <si>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</si>
  <si>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</si>
  <si>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</si>
  <si>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</si>
  <si>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</si>
  <si>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</si>
  <si>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</si>
  <si>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</si>
  <si>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</si>
  <si>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</si>
  <si>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</si>
  <si>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</si>
  <si>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</si>
  <si>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</si>
  <si>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</si>
  <si>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</si>
  <si>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</si>
  <si>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</si>
  <si>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</si>
  <si>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</si>
  <si>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</si>
  <si>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</si>
  <si>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</si>
  <si>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</si>
  <si>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</si>
  <si>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</si>
  <si>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</si>
  <si>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</si>
  <si>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</si>
  <si>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</si>
  <si>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</si>
  <si>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</si>
  <si>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</si>
  <si>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</si>
  <si>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</si>
  <si>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</si>
  <si>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</si>
  <si>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</si>
  <si>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</si>
  <si>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</si>
  <si>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</si>
  <si>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</si>
  <si>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</si>
  <si>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</si>
  <si>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</si>
  <si>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</si>
  <si>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</si>
  <si>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</si>
  <si>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</si>
  <si>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</si>
  <si>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</si>
  <si>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</si>
  <si>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</si>
  <si>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</si>
  <si>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</si>
  <si>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</si>
  <si>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</si>
  <si>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</si>
  <si>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</si>
  <si>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</si>
  <si>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</si>
  <si>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</si>
  <si>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</si>
  <si>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</si>
  <si>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</si>
  <si>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</si>
  <si>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</si>
  <si>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</si>
  <si>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</si>
  <si>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</si>
  <si>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</si>
  <si>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</si>
  <si>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</si>
  <si>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</si>
  <si>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</si>
  <si>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</si>
  <si>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</si>
  <si>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</si>
  <si>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</si>
  <si>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</si>
  <si>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</si>
  <si>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</si>
  <si>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</si>
  <si>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</si>
  <si>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</si>
  <si>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</si>
  <si>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</si>
  <si>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</si>
  <si>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</si>
  <si>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</si>
  <si>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</si>
  <si>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</si>
  <si>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</si>
  <si>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</si>
  <si>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</si>
  <si>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</si>
  <si>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</si>
  <si>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</si>
  <si>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</si>
  <si>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</si>
  <si>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</si>
  <si>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</si>
  <si>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</si>
  <si>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</si>
  <si>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</si>
  <si>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</si>
  <si>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</si>
  <si>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</si>
  <si>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</si>
  <si>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</si>
  <si>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</si>
  <si>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</si>
  <si>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</si>
  <si>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</si>
  <si>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</si>
  <si>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</si>
  <si>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</si>
  <si>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</si>
  <si>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</si>
  <si>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</si>
  <si>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</si>
  <si>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</si>
  <si>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</si>
  <si>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</si>
  <si>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</si>
  <si>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</si>
  <si>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</si>
  <si>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</si>
  <si>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</si>
  <si>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</si>
  <si>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</si>
  <si>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</si>
  <si>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</si>
  <si>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</si>
  <si>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</si>
  <si>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</si>
  <si>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</si>
  <si>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</si>
  <si>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</si>
  <si>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</si>
  <si>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</si>
  <si>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</si>
  <si>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</si>
  <si>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</si>
  <si>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</si>
  <si>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</si>
  <si>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</si>
  <si>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</si>
  <si>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</si>
  <si>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</si>
  <si>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</si>
  <si>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</si>
  <si>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</si>
  <si>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</si>
  <si>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</si>
  <si>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</si>
  <si>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</si>
  <si>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</si>
  <si>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</si>
  <si>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</si>
  <si>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</si>
  <si>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</si>
  <si>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</si>
  <si>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</si>
  <si>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</si>
  <si>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</si>
  <si>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</si>
  <si>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</si>
  <si>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</si>
  <si>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</si>
  <si>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</si>
  <si>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</si>
  <si>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</si>
  <si>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</si>
  <si>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</si>
  <si>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</si>
  <si>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</si>
  <si>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</si>
  <si>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</si>
  <si>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</si>
  <si>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</si>
  <si>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</si>
  <si>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</si>
  <si>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</si>
  <si>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</si>
  <si>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</si>
  <si>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</si>
  <si>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</si>
  <si>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</si>
  <si>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</si>
  <si>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</si>
  <si>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</si>
  <si>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</si>
  <si>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</si>
  <si>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</si>
  <si>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</si>
  <si>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</si>
  <si>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</si>
  <si>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</si>
  <si>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</si>
  <si>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</si>
  <si>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</si>
  <si>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</si>
  <si>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</si>
  <si>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</si>
  <si>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</si>
  <si>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</si>
  <si>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</si>
  <si>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</si>
  <si>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</si>
  <si>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</si>
  <si>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</si>
  <si>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</si>
  <si>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</si>
  <si>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</si>
  <si>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</si>
  <si>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</si>
  <si>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</si>
  <si>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</si>
  <si>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</si>
  <si>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</si>
  <si>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</si>
  <si>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</si>
  <si>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</si>
  <si>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</si>
  <si>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</si>
  <si>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</si>
  <si>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</si>
  <si>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</si>
  <si>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</si>
  <si>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</si>
  <si>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</si>
  <si>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</si>
  <si>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</si>
  <si>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</si>
  <si>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</si>
  <si>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</si>
  <si>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</si>
  <si>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</si>
  <si>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</si>
  <si>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</si>
  <si>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</si>
  <si>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</si>
  <si>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</si>
  <si>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</si>
  <si>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</si>
  <si>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</si>
  <si>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</si>
  <si>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</si>
  <si>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</si>
  <si>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</si>
  <si>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</si>
  <si>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</si>
  <si>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</si>
  <si>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</si>
  <si>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</si>
  <si>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</si>
  <si>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</si>
  <si>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</si>
  <si>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</si>
  <si>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</si>
  <si>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</si>
  <si>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</si>
  <si>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</si>
  <si>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</si>
  <si>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</si>
  <si>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</si>
  <si>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</si>
  <si>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</si>
  <si>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</si>
  <si>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</si>
  <si>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</si>
  <si>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</si>
  <si>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</si>
  <si>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</si>
  <si>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</si>
  <si>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</si>
  <si>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</si>
  <si>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</si>
  <si>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</si>
  <si>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</si>
  <si>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</si>
  <si>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</si>
  <si>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</si>
  <si>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</si>
  <si>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</si>
  <si>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</si>
  <si>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</si>
  <si>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</si>
  <si>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</si>
  <si>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</si>
  <si>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</si>
  <si>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</si>
  <si>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</si>
  <si>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</si>
  <si>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</si>
  <si>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</si>
  <si>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</si>
  <si>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</si>
  <si>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</si>
  <si>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</si>
  <si>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</si>
  <si>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</si>
  <si>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</si>
  <si>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</si>
  <si>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</si>
  <si>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</si>
  <si>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</si>
  <si>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</si>
  <si>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</si>
  <si>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</si>
  <si>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</si>
  <si>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</si>
  <si>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</si>
  <si>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</si>
  <si>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</si>
  <si>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</si>
  <si>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</si>
  <si>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</si>
  <si>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</si>
  <si>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</si>
  <si>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</si>
  <si>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</si>
  <si>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</si>
  <si>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</si>
  <si>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</si>
  <si>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</si>
  <si>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</si>
  <si>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</si>
  <si>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</si>
  <si>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</si>
  <si>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</si>
  <si>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</si>
  <si>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</si>
  <si>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</si>
  <si>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</si>
  <si>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</si>
  <si>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</si>
  <si>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</si>
  <si>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</si>
  <si>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</si>
  <si>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</si>
  <si>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</si>
  <si>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</si>
  <si>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</si>
  <si>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</si>
  <si>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</si>
  <si>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</si>
  <si>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</si>
  <si>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</si>
  <si>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</si>
  <si>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</si>
  <si>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</si>
  <si>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</si>
  <si>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</si>
  <si>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</si>
  <si>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</si>
  <si>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</si>
  <si>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</si>
  <si>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</si>
  <si>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</si>
  <si>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</si>
  <si>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</si>
  <si>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</si>
  <si>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</si>
  <si>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</si>
  <si>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</si>
  <si>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</si>
  <si>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</si>
  <si>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</si>
  <si>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</si>
  <si>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</si>
  <si>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</si>
  <si>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</si>
  <si>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</si>
  <si>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</si>
  <si>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</si>
  <si>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</si>
  <si>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</si>
  <si>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</si>
  <si>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</si>
  <si>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</si>
  <si>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</si>
  <si>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</si>
  <si>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</si>
  <si>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</si>
  <si>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</si>
  <si>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</si>
  <si>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</si>
  <si>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</si>
  <si>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</si>
  <si>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</si>
  <si>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</si>
  <si>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</si>
  <si>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</si>
  <si>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</si>
  <si>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</si>
  <si>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</si>
  <si>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</si>
  <si>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</si>
  <si>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</si>
  <si>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</si>
  <si>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</si>
  <si>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</si>
  <si>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</si>
  <si>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</si>
  <si>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</si>
  <si>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</si>
  <si>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</si>
  <si>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</si>
  <si>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</si>
  <si>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</si>
  <si>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</si>
  <si>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</si>
  <si>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</si>
  <si>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</si>
  <si>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</si>
  <si>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</si>
  <si>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</si>
  <si>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</si>
  <si>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</si>
  <si>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</si>
  <si>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</si>
  <si>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</si>
  <si>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</si>
  <si>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</si>
  <si>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</si>
  <si>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</si>
  <si>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</si>
  <si>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</si>
  <si>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</si>
  <si>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</si>
  <si>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</si>
  <si>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</si>
  <si>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</si>
  <si>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</si>
  <si>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</si>
  <si>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</si>
  <si>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</si>
  <si>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</si>
  <si>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</si>
  <si>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</si>
  <si>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</si>
  <si>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</si>
  <si>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</si>
  <si>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</si>
  <si>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</si>
  <si>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</si>
  <si>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</si>
  <si>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</si>
  <si>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</si>
  <si>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</si>
  <si>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</si>
  <si>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</si>
  <si>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</si>
  <si>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</si>
  <si>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</si>
  <si>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</si>
  <si>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</si>
  <si>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</si>
  <si>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</si>
  <si>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</si>
  <si>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</si>
  <si>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</si>
  <si>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</si>
  <si>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</si>
  <si>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</si>
  <si>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</si>
  <si>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</si>
  <si>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</si>
  <si>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</si>
  <si>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</si>
  <si>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</si>
  <si>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</si>
  <si>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</si>
  <si>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</si>
  <si>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</si>
  <si>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</si>
  <si>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</si>
  <si>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</si>
  <si>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</si>
  <si>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</si>
  <si>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</si>
  <si>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</si>
  <si>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</si>
  <si>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</si>
  <si>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</si>
  <si>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</si>
  <si>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</si>
  <si>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</si>
  <si>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</si>
  <si>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</si>
  <si>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</si>
  <si>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</si>
  <si>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</si>
  <si>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</si>
  <si>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</si>
  <si>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</si>
  <si>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</si>
  <si>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</si>
  <si>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</si>
  <si>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</si>
  <si>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</si>
  <si>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</si>
  <si>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</si>
  <si>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</si>
  <si>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</si>
  <si>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</si>
  <si>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</si>
  <si>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</si>
  <si>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</si>
  <si>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</si>
  <si>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</si>
  <si>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</si>
  <si>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</si>
  <si>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</si>
  <si>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</si>
  <si>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</si>
  <si>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</si>
  <si>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</si>
  <si>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</si>
  <si>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</si>
  <si>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</si>
  <si>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</si>
  <si>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</si>
  <si>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</si>
  <si>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</si>
  <si>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</si>
  <si>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</si>
  <si>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</si>
  <si>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</si>
  <si>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</si>
  <si>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</si>
  <si>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</si>
  <si>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</si>
  <si>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</si>
  <si>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</si>
  <si>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</si>
  <si>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</si>
  <si>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</si>
  <si>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</si>
  <si>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</si>
  <si>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</si>
  <si>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</si>
  <si>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</si>
  <si>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</si>
  <si>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</si>
  <si>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</si>
  <si>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</si>
  <si>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</si>
  <si>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</si>
  <si>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</si>
  <si>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</si>
  <si>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</si>
  <si>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</si>
  <si>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</si>
  <si>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</si>
  <si>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</si>
  <si>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</si>
  <si>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</si>
  <si>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</si>
  <si>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</si>
  <si>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</si>
  <si>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</si>
  <si>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</si>
  <si>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</si>
  <si>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</si>
  <si>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</si>
  <si>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</si>
  <si>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</si>
  <si>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</si>
  <si>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</si>
  <si>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</si>
  <si>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</si>
  <si>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</si>
  <si>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</si>
  <si>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</si>
  <si>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</si>
  <si>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</si>
  <si>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</si>
  <si>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</si>
  <si>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</si>
  <si>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</si>
  <si>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</si>
  <si>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</si>
  <si>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</si>
  <si>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</si>
  <si>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</si>
  <si>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</si>
  <si>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</si>
  <si>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</si>
  <si>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</si>
  <si>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</si>
  <si>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</si>
  <si>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</si>
  <si>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</si>
  <si>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</si>
  <si>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</si>
  <si>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</si>
  <si>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</si>
  <si>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</si>
  <si>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</si>
  <si>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</si>
  <si>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</si>
  <si>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</si>
  <si>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</si>
  <si>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</si>
  <si>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</si>
  <si>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</si>
  <si>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</si>
  <si>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</si>
  <si>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</si>
  <si>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</si>
  <si>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</si>
  <si>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</si>
  <si>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</si>
  <si>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</si>
  <si>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</si>
  <si>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</si>
  <si>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</si>
  <si>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</si>
  <si>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</si>
  <si>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</si>
  <si>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</si>
  <si>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</si>
  <si>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</si>
  <si>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</si>
  <si>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</si>
  <si>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</si>
  <si>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</si>
  <si>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</si>
  <si>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</si>
  <si>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</si>
  <si>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</si>
  <si>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</si>
  <si>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</si>
  <si>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</si>
  <si>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</si>
  <si>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</si>
  <si>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</si>
  <si>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</si>
  <si>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</si>
  <si>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</si>
  <si>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</si>
  <si>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</si>
  <si>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</si>
  <si>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</si>
  <si>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</si>
  <si>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</si>
  <si>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</si>
  <si>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</si>
  <si>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</si>
  <si>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</si>
  <si>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</si>
  <si>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</si>
  <si>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</si>
  <si>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</si>
  <si>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</si>
  <si>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</si>
  <si>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</si>
  <si>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</si>
  <si>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</si>
  <si>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</si>
  <si>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</si>
  <si>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</si>
  <si>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</si>
  <si>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</si>
  <si>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</si>
  <si>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</si>
  <si>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</si>
  <si>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</si>
  <si>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</si>
  <si>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</si>
  <si>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</si>
  <si>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</si>
  <si>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</si>
  <si>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</si>
  <si>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</si>
  <si>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</si>
  <si>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</si>
  <si>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</si>
  <si>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</si>
  <si>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</si>
  <si>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</si>
  <si>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</si>
  <si>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</si>
  <si>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</si>
  <si>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</si>
  <si>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</si>
  <si>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</si>
  <si>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</si>
  <si>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</si>
  <si>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</si>
  <si>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</si>
  <si>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</si>
  <si>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</si>
  <si>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</si>
  <si>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</si>
  <si>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</si>
  <si>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</si>
  <si>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</si>
  <si>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</si>
  <si>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</si>
  <si>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</si>
  <si>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</si>
  <si>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</si>
  <si>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</si>
  <si>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</si>
  <si>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</si>
  <si>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</si>
  <si>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</si>
  <si>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</si>
  <si>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</si>
  <si>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</si>
  <si>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</si>
  <si>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</si>
  <si>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</si>
  <si>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</si>
  <si>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</si>
  <si>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</si>
  <si>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</si>
  <si>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</si>
  <si>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</si>
  <si>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</si>
  <si>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</si>
  <si>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</si>
  <si>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</si>
  <si>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</si>
  <si>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</si>
  <si>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</si>
  <si>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</si>
  <si>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</si>
  <si>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</si>
  <si>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</si>
  <si>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</si>
  <si>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</si>
  <si>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</si>
  <si>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</si>
  <si>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</si>
  <si>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</si>
  <si>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</si>
  <si>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</si>
  <si>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</si>
  <si>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</si>
  <si>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</si>
  <si>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</si>
  <si>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</si>
  <si>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</si>
  <si>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</si>
  <si>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</si>
  <si>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</si>
  <si>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</si>
  <si>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</si>
  <si>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</si>
  <si>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</si>
  <si>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</si>
  <si>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</si>
  <si>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</si>
  <si>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</si>
  <si>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</si>
  <si>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</si>
  <si>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</si>
  <si>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</si>
  <si>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</si>
  <si>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</si>
  <si>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</si>
  <si>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</si>
  <si>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</si>
  <si>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</si>
  <si>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</si>
  <si>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</si>
  <si>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</si>
  <si>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</si>
  <si>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</si>
  <si>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</si>
  <si>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</si>
  <si>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</si>
  <si>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</si>
  <si>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</si>
  <si>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</si>
  <si>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</si>
  <si>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</si>
  <si>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</si>
  <si>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</si>
  <si>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</si>
  <si>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</si>
  <si>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</si>
  <si>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</si>
  <si>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</si>
  <si>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</si>
  <si>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</si>
  <si>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</si>
  <si>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</si>
  <si>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</si>
  <si>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</si>
  <si>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</si>
  <si>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</si>
  <si>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</si>
  <si>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</si>
  <si>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</si>
  <si>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</si>
  <si>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</si>
  <si>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</si>
  <si>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</si>
  <si>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</si>
  <si>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</si>
  <si>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</si>
  <si>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</si>
  <si>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</si>
  <si>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</si>
  <si>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</si>
  <si>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</si>
  <si>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</si>
  <si>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</si>
  <si>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</si>
  <si>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</si>
  <si>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</si>
  <si>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</si>
  <si>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</si>
  <si>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</si>
  <si>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</si>
  <si>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</si>
  <si>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</si>
  <si>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</si>
  <si>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</si>
  <si>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</si>
  <si>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</si>
  <si>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</si>
  <si>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</si>
  <si>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</si>
  <si>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</si>
  <si>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</si>
  <si>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</si>
  <si>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</si>
  <si>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</si>
  <si>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</si>
  <si>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</si>
  <si>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</si>
  <si>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</si>
  <si>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</si>
  <si>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</si>
  <si>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</si>
  <si>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</si>
  <si>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</si>
  <si>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</si>
  <si>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</si>
  <si>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</si>
  <si>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</si>
  <si>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</si>
  <si>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</si>
  <si>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</si>
  <si>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</si>
  <si>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</si>
  <si>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</si>
  <si>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</si>
  <si>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</si>
  <si>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</si>
  <si>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</si>
  <si>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</si>
  <si>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</si>
  <si>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</si>
  <si>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</si>
  <si>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</si>
  <si>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</si>
  <si>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</si>
  <si>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</si>
  <si>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</si>
  <si>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</si>
  <si>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</si>
  <si>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</si>
  <si>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</si>
  <si>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</si>
  <si>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</si>
  <si>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</si>
  <si>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</si>
  <si>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</si>
  <si>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</si>
  <si>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</si>
  <si>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</si>
  <si>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</si>
  <si>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</si>
  <si>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</si>
  <si>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</si>
  <si>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</si>
  <si>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</si>
  <si>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</si>
  <si>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</si>
  <si>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</si>
  <si>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</si>
  <si>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</si>
  <si>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</si>
  <si>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</si>
  <si>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</si>
  <si>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</si>
  <si>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</si>
  <si>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</si>
  <si>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</si>
  <si>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</si>
  <si>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</si>
  <si>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</si>
  <si>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</si>
  <si>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</si>
  <si>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</si>
  <si>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</si>
  <si>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</si>
  <si>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</si>
  <si>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</si>
  <si>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</si>
  <si>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</si>
  <si>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</si>
  <si>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</si>
  <si>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</si>
  <si>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</si>
  <si>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</si>
  <si>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</si>
  <si>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</si>
  <si>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</si>
  <si>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</si>
  <si>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</si>
  <si>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</si>
  <si>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</si>
  <si>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</si>
  <si>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</si>
  <si>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</si>
  <si>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</si>
  <si>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</si>
  <si>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</si>
  <si>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</si>
  <si>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</si>
  <si>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</si>
  <si>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</si>
  <si>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</si>
  <si>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</si>
  <si>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</si>
  <si>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</si>
  <si>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</si>
  <si>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</si>
  <si>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</si>
  <si>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</si>
  <si>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</si>
  <si>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</si>
  <si>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</si>
  <si>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</si>
  <si>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</si>
  <si>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</si>
  <si>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</si>
  <si>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</si>
  <si>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</si>
  <si>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</si>
  <si>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</si>
  <si>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</si>
  <si>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</si>
  <si>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</si>
  <si>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</si>
  <si>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</si>
  <si>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</si>
  <si>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</si>
  <si>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</si>
  <si>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</si>
  <si>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</si>
  <si>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</si>
  <si>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</si>
  <si>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</si>
  <si>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</si>
  <si>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</si>
  <si>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</si>
  <si>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</si>
  <si>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</si>
  <si>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</si>
  <si>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</si>
  <si>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</si>
  <si>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</si>
  <si>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</si>
  <si>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</si>
  <si>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</si>
  <si>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</si>
  <si>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</si>
  <si>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</si>
  <si>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</si>
  <si>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</si>
  <si>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</si>
  <si>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</si>
  <si>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</si>
  <si>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</si>
  <si>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</si>
  <si>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</si>
  <si>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</si>
  <si>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</si>
  <si>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</si>
  <si>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</si>
  <si>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</si>
  <si>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</si>
  <si>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</si>
  <si>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</si>
  <si>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</si>
  <si>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</si>
  <si>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</si>
  <si>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</si>
  <si>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</si>
  <si>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</si>
  <si>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</si>
  <si>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</si>
  <si>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</si>
  <si>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</si>
  <si>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</si>
  <si>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</si>
  <si>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</si>
  <si>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</si>
  <si>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</si>
  <si>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</si>
  <si>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</si>
  <si>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</si>
  <si>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</si>
  <si>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</si>
  <si>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</si>
  <si>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</si>
  <si>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</si>
  <si>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</si>
  <si>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</si>
  <si>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</si>
  <si>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</si>
  <si>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</si>
  <si>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</si>
  <si>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</si>
  <si>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</si>
  <si>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</si>
  <si>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</si>
  <si>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</si>
  <si>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</si>
  <si>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</si>
  <si>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</si>
  <si>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</si>
  <si>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</si>
  <si>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</si>
  <si>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</si>
  <si>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</si>
  <si>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</si>
  <si>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</si>
  <si>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</si>
  <si>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</si>
  <si>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</si>
  <si>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</si>
  <si>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</si>
  <si>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</si>
  <si>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</si>
  <si>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</si>
  <si>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</si>
  <si>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</si>
  <si>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</si>
  <si>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</si>
  <si>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</si>
  <si>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</si>
  <si>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</si>
  <si>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</si>
  <si>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</si>
  <si>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</si>
  <si>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</si>
  <si>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</si>
  <si>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</si>
  <si>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</si>
  <si>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</si>
  <si>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</si>
  <si>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</si>
  <si>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</si>
  <si>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</si>
  <si>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</si>
  <si>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</si>
  <si>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</si>
  <si>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</si>
  <si>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</si>
  <si>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</si>
  <si>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</si>
  <si>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</si>
  <si>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</si>
  <si>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</si>
  <si>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</si>
  <si>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</si>
  <si>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</si>
  <si>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</si>
  <si>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</si>
  <si>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</si>
  <si>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</si>
  <si>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</si>
  <si>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</si>
  <si>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</si>
  <si>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</si>
  <si>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</si>
  <si>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</si>
  <si>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</si>
  <si>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</si>
  <si>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</si>
  <si>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</si>
  <si>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</si>
  <si>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</si>
  <si>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</si>
  <si>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</si>
  <si>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</si>
  <si>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</si>
  <si>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</si>
  <si>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</si>
  <si>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</si>
  <si>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</si>
  <si>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</si>
  <si>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</si>
  <si>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</si>
  <si>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</si>
  <si>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</si>
  <si>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</si>
  <si>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</si>
  <si>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</si>
  <si>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</si>
  <si>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</si>
  <si>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</si>
  <si>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</si>
  <si>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</si>
  <si>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</si>
  <si>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</si>
  <si>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</si>
  <si>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</si>
  <si>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</si>
  <si>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</si>
  <si>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</si>
  <si>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</si>
  <si>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</si>
  <si>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</si>
  <si>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</si>
  <si>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</si>
  <si>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</si>
  <si>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</si>
  <si>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</si>
  <si>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</si>
  <si>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</si>
  <si>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</si>
  <si>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</si>
  <si>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</si>
  <si>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</si>
  <si>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</si>
  <si>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</si>
  <si>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</si>
  <si>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</si>
  <si>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</si>
  <si>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</si>
  <si>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</si>
  <si>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</si>
  <si>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</si>
  <si>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</si>
  <si>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</si>
  <si>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</si>
  <si>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</si>
  <si>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</si>
  <si>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</si>
  <si>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</si>
  <si>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</si>
  <si>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</si>
  <si>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</si>
  <si>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</si>
  <si>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</si>
  <si>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</si>
  <si>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</si>
  <si>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</si>
  <si>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</si>
  <si>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</si>
  <si>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</si>
  <si>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</si>
  <si>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</si>
  <si>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</si>
  <si>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</si>
  <si>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</si>
  <si>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</si>
  <si>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</si>
  <si>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</si>
  <si>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</si>
  <si>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</si>
  <si>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</si>
  <si>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</si>
  <si>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</si>
  <si>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</si>
  <si>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</si>
  <si>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</si>
  <si>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</si>
  <si>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</si>
  <si>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</si>
  <si>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</si>
  <si>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</si>
  <si>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</si>
  <si>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</si>
  <si>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</si>
  <si>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</si>
  <si>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</si>
  <si>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</si>
  <si>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</si>
  <si>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</si>
  <si>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</si>
  <si>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</si>
  <si>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</si>
  <si>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</si>
  <si>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</si>
  <si>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</si>
  <si>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</si>
  <si>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</si>
  <si>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</si>
  <si>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</si>
  <si>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</si>
  <si>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</si>
  <si>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</si>
  <si>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</si>
  <si>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</si>
  <si>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</si>
  <si>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</si>
  <si>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</si>
  <si>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</si>
  <si>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</si>
  <si>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</si>
  <si>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</si>
  <si>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</si>
  <si>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</si>
  <si>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</si>
  <si>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</si>
  <si>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</si>
  <si>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</si>
  <si>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</si>
  <si>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</si>
  <si>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</si>
  <si>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</si>
  <si>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</si>
  <si>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</si>
  <si>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</si>
  <si>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</si>
  <si>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</si>
  <si>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</si>
  <si>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</si>
  <si>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</si>
  <si>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</si>
  <si>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</si>
  <si>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</si>
  <si>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</si>
  <si>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</si>
  <si>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</si>
  <si>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</si>
  <si>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</si>
  <si>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</si>
  <si>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</si>
  <si>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</si>
  <si>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</si>
  <si>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</si>
  <si>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</si>
  <si>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</si>
  <si>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</si>
  <si>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</si>
  <si>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</si>
  <si>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</si>
  <si>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</si>
  <si>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</si>
  <si>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</si>
  <si>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</si>
  <si>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</si>
  <si>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</si>
  <si>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</si>
  <si>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</si>
  <si>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</si>
  <si>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</si>
  <si>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</si>
  <si>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</si>
  <si>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</si>
  <si>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</si>
  <si>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</si>
  <si>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</si>
  <si>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</si>
  <si>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</si>
  <si>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</si>
  <si>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</si>
  <si>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</si>
  <si>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</si>
  <si>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</si>
  <si>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</si>
  <si>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</si>
  <si>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</si>
  <si>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</si>
  <si>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</si>
  <si>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</si>
  <si>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</si>
  <si>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</si>
  <si>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</si>
  <si>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</si>
  <si>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</si>
  <si>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</si>
  <si>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</si>
  <si>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</si>
  <si>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</si>
  <si>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</si>
  <si>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</si>
  <si>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</si>
  <si>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</si>
  <si>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</si>
  <si>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</si>
  <si>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</si>
  <si>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</si>
  <si>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</si>
  <si>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</si>
  <si>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</si>
  <si>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</si>
  <si>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</si>
  <si>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</si>
  <si>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</si>
  <si>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</si>
  <si>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</si>
  <si>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</si>
  <si>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</si>
  <si>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</si>
  <si>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</si>
  <si>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</si>
  <si>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</si>
  <si>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</si>
  <si>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</si>
  <si>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</si>
  <si>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</si>
  <si>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</si>
  <si>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</si>
  <si>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</si>
  <si>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</si>
  <si>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</si>
  <si>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</si>
  <si>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</si>
  <si>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</si>
  <si>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</si>
  <si>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</si>
  <si>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</si>
  <si>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</si>
  <si>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</si>
  <si>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</si>
  <si>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</si>
  <si>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</si>
  <si>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</si>
  <si>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</si>
  <si>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</si>
  <si>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</si>
  <si>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</si>
  <si>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</si>
  <si>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</si>
  <si>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</si>
  <si>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</si>
  <si>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</si>
  <si>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</si>
  <si>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</si>
  <si>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</si>
  <si>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</si>
  <si>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</si>
  <si>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</si>
  <si>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</si>
  <si>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</si>
  <si>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</si>
  <si>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</si>
  <si>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</si>
  <si>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</si>
  <si>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</si>
  <si>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</si>
  <si>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</si>
  <si>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</si>
  <si>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</si>
  <si>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</si>
  <si>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</si>
  <si>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</si>
  <si>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</si>
  <si>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</si>
  <si>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</si>
  <si>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</si>
  <si>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</si>
  <si>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</si>
  <si>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</si>
  <si>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</si>
  <si>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</si>
  <si>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</si>
  <si>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</si>
  <si>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</si>
  <si>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</si>
  <si>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</si>
  <si>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</si>
  <si>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</si>
  <si>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</si>
  <si>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</si>
  <si>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</si>
  <si>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</si>
  <si>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</si>
  <si>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</si>
  <si>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</si>
  <si>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</si>
  <si>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</si>
  <si>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</si>
  <si>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</si>
  <si>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</si>
  <si>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</si>
  <si>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</si>
  <si>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</si>
  <si>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</si>
  <si>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</si>
  <si>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</si>
  <si>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</si>
  <si>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</si>
  <si>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</si>
  <si>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</si>
  <si>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</si>
  <si>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</si>
  <si>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</si>
  <si>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</si>
  <si>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</si>
  <si>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</si>
  <si>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</si>
  <si>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</si>
  <si>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</si>
  <si>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</si>
  <si>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</si>
  <si>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</si>
  <si>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</si>
  <si>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</si>
  <si>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</si>
  <si>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</si>
  <si>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</si>
  <si>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</si>
  <si>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</si>
  <si>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</si>
  <si>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</si>
  <si>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</si>
  <si>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</si>
  <si>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</si>
  <si>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</si>
  <si>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</si>
  <si>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</si>
  <si>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</si>
  <si>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</si>
  <si>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</si>
  <si>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</si>
  <si>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</si>
  <si>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</si>
  <si>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</si>
  <si>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</si>
  <si>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</si>
  <si>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</si>
  <si>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</si>
  <si>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</si>
  <si>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</si>
  <si>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</si>
  <si>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</si>
  <si>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</si>
  <si>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</si>
  <si>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</si>
  <si>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</si>
  <si>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</si>
  <si>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</si>
  <si>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</si>
  <si>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</si>
  <si>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</si>
  <si>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</si>
  <si>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</si>
  <si>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</si>
  <si>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</si>
  <si>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</si>
  <si>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</si>
  <si>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</si>
  <si>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</si>
  <si>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</si>
  <si>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</si>
  <si>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</si>
  <si>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</si>
  <si>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</si>
  <si>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</si>
  <si>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</si>
  <si>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</si>
  <si>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</si>
  <si>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</si>
  <si>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</si>
  <si>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</si>
  <si>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</si>
  <si>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</si>
  <si>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</si>
  <si>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</si>
  <si>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</si>
  <si>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</si>
  <si>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</si>
  <si>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</si>
  <si>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</si>
  <si>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</si>
  <si>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</si>
  <si>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</si>
  <si>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</si>
  <si>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</si>
  <si>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</si>
  <si>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</si>
  <si>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</si>
  <si>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</si>
  <si>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</si>
  <si>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</si>
  <si>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</si>
  <si>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</si>
  <si>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</si>
  <si>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</si>
  <si>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</si>
  <si>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</si>
  <si>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</si>
  <si>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</si>
  <si>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</si>
  <si>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</si>
  <si>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</si>
  <si>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</si>
  <si>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</si>
  <si>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</si>
  <si>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</si>
  <si>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</si>
  <si>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</si>
  <si>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</si>
  <si>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</si>
  <si>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</si>
  <si>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</si>
  <si>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</si>
  <si>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</si>
  <si>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</si>
  <si>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</si>
  <si>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</si>
  <si>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</si>
  <si>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</si>
  <si>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</si>
  <si>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</si>
  <si>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</si>
  <si>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</si>
  <si>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</si>
  <si>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</si>
  <si>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</si>
  <si>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</si>
  <si>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</si>
  <si>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</si>
  <si>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</si>
  <si>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</si>
  <si>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</si>
  <si>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</si>
  <si>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</si>
  <si>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</si>
  <si>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</si>
  <si>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</si>
  <si>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</si>
  <si>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</si>
  <si>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</si>
  <si>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</si>
  <si>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</si>
  <si>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</si>
  <si>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</si>
  <si>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</si>
  <si>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</si>
  <si>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</si>
  <si>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</si>
  <si>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</si>
  <si>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</si>
  <si>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</si>
  <si>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</si>
  <si>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</si>
  <si>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</si>
  <si>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</si>
  <si>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</si>
  <si>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</si>
  <si>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</si>
  <si>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</si>
  <si>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</si>
  <si>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</si>
  <si>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</si>
  <si>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</si>
  <si>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</si>
  <si>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</si>
  <si>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</si>
  <si>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</si>
  <si>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</si>
  <si>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</si>
  <si>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</si>
  <si>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</si>
  <si>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</si>
  <si>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</si>
  <si>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</si>
  <si>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</si>
  <si>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</si>
  <si>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</si>
  <si>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</si>
  <si>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</si>
  <si>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</si>
  <si>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</si>
  <si>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</si>
  <si>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</si>
  <si>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</si>
  <si>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</si>
  <si>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</si>
  <si>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</si>
  <si>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</si>
  <si>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</si>
  <si>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</si>
  <si>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</si>
  <si>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</si>
  <si>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</si>
  <si>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</si>
  <si>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</si>
  <si>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</si>
  <si>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</si>
  <si>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</si>
  <si>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</si>
  <si>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</si>
  <si>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</si>
  <si>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</si>
  <si>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</si>
  <si>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</si>
  <si>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</si>
  <si>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</si>
  <si>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</si>
  <si>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</si>
  <si>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</si>
  <si>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</si>
  <si>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</si>
  <si>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</si>
  <si>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</si>
  <si>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</si>
  <si>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</si>
  <si>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</si>
  <si>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</si>
  <si>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</si>
  <si>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</si>
  <si>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</si>
  <si>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</si>
  <si>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</si>
  <si>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</si>
  <si>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</si>
  <si>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</si>
  <si>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</si>
  <si>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</si>
  <si>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</si>
  <si>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</si>
  <si>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</si>
  <si>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</si>
  <si>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</si>
  <si>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</si>
  <si>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</si>
  <si>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</si>
  <si>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</si>
  <si>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</si>
  <si>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</si>
  <si>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</si>
  <si>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</si>
  <si>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</si>
  <si>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</si>
  <si>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</si>
  <si>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</si>
  <si>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</si>
  <si>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</si>
  <si>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</si>
  <si>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</si>
  <si>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</si>
  <si>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</si>
  <si>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</si>
  <si>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</si>
  <si>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</si>
  <si>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</si>
  <si>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</si>
  <si>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</si>
  <si>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</si>
  <si>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</si>
  <si>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</si>
  <si>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</si>
  <si>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</si>
  <si>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</si>
  <si>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</si>
  <si>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</si>
  <si>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</si>
  <si>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</si>
  <si>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</si>
  <si>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</si>
  <si>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</si>
  <si>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</si>
  <si>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</si>
  <si>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</si>
  <si>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</si>
  <si>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</si>
  <si>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</si>
  <si>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</si>
  <si>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</si>
  <si>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</si>
  <si>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</si>
  <si>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</si>
  <si>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</si>
  <si>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</si>
  <si>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</si>
  <si>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</si>
  <si>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</si>
  <si>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</si>
  <si>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</si>
  <si>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</si>
  <si>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</si>
  <si>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</si>
  <si>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</si>
  <si>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</si>
  <si>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</si>
  <si>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</si>
  <si>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</si>
  <si>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</si>
  <si>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</si>
  <si>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</si>
  <si>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</si>
  <si>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</si>
  <si>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</si>
  <si>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</si>
  <si>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</si>
  <si>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</si>
  <si>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</si>
  <si>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</si>
  <si>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</si>
  <si>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</si>
  <si>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</si>
  <si>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</si>
  <si>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</si>
  <si>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</si>
  <si>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</si>
  <si>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</si>
  <si>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</si>
  <si>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</si>
  <si>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</si>
  <si>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</si>
  <si>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</si>
  <si>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</si>
  <si>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</si>
  <si>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</si>
  <si>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</si>
  <si>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</si>
  <si>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</si>
  <si>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</si>
  <si>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</si>
  <si>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</si>
  <si>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</si>
  <si>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</si>
  <si>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</si>
  <si>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</si>
  <si>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</si>
  <si>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</si>
  <si>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</si>
  <si>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</si>
  <si>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</si>
  <si>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</si>
  <si>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</si>
  <si>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</si>
  <si>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</si>
  <si>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</si>
  <si>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</si>
  <si>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</si>
  <si>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</si>
  <si>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</si>
  <si>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</si>
  <si>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</si>
  <si>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</si>
  <si>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</si>
  <si>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</si>
  <si>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</si>
  <si>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</si>
  <si>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</si>
  <si>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</si>
  <si>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</si>
  <si>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</si>
  <si>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</si>
  <si>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</si>
  <si>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</si>
  <si>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</si>
  <si>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</si>
  <si>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</si>
  <si>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</si>
  <si>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</si>
  <si>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</si>
  <si>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</si>
  <si>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</si>
  <si>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</si>
  <si>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</si>
  <si>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</si>
  <si>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</si>
  <si>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</si>
  <si>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</si>
  <si>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</si>
  <si>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</si>
  <si>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</si>
  <si>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</si>
  <si>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</si>
  <si>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</si>
  <si>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</si>
  <si>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</si>
  <si>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</si>
  <si>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</si>
  <si>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</si>
  <si>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</si>
  <si>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</si>
  <si>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</si>
  <si>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</si>
  <si>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</si>
  <si>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</si>
  <si>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</si>
  <si>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</si>
  <si>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</si>
  <si>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</si>
  <si>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</si>
  <si>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</si>
  <si>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</si>
  <si>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</si>
  <si>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</si>
  <si>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</si>
  <si>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</si>
  <si>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</si>
  <si>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</si>
  <si>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</si>
  <si>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</si>
  <si>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</si>
  <si>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</si>
  <si>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</si>
  <si>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</si>
  <si>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</si>
  <si>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</si>
  <si>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</si>
  <si>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</si>
  <si>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</si>
  <si>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</si>
  <si>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</si>
  <si>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</si>
  <si>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</si>
  <si>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</si>
  <si>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</si>
  <si>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</si>
  <si>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</si>
  <si>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</si>
  <si>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</si>
  <si>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</si>
  <si>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</si>
  <si>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</si>
  <si>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</si>
  <si>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</si>
  <si>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</si>
  <si>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</si>
  <si>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</si>
  <si>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</si>
  <si>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</si>
  <si>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</si>
  <si>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</si>
  <si>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</si>
  <si>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</si>
  <si>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</si>
  <si>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</si>
  <si>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</si>
  <si>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</si>
  <si>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</si>
  <si>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</si>
  <si>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</si>
  <si>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</si>
  <si>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</si>
  <si>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</si>
  <si>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</si>
  <si>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</si>
  <si>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</si>
  <si>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</si>
  <si>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</si>
  <si>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</si>
  <si>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</si>
  <si>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</si>
  <si>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</si>
  <si>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</si>
  <si>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</si>
  <si>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</si>
  <si>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</si>
  <si>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</si>
  <si>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</si>
  <si>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</si>
  <si>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</si>
  <si>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</si>
  <si>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</si>
  <si>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</si>
  <si>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</si>
  <si>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</si>
  <si>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</si>
  <si>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</si>
  <si>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</si>
  <si>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</si>
  <si>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</si>
  <si>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</si>
  <si>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</si>
  <si>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</si>
  <si>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</si>
  <si>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</si>
  <si>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</si>
  <si>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</si>
  <si>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</si>
  <si>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</si>
  <si>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</si>
  <si>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</si>
  <si>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</si>
  <si>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</si>
  <si>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</si>
  <si>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</si>
  <si>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</si>
  <si>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</si>
  <si>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</si>
  <si>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</si>
  <si>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</si>
  <si>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</si>
  <si>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</si>
  <si>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</si>
  <si>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</si>
  <si>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</si>
  <si>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</si>
  <si>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</si>
  <si>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</si>
  <si>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</si>
  <si>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</si>
  <si>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</si>
  <si>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</si>
  <si>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</si>
  <si>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</si>
  <si>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</si>
  <si>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</si>
  <si>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</si>
  <si>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</si>
  <si>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</si>
  <si>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</si>
  <si>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</si>
  <si>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</si>
  <si>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</si>
  <si>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</si>
  <si>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</si>
  <si>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</si>
  <si>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</si>
  <si>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</si>
  <si>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</si>
  <si>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</si>
  <si>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</si>
  <si>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</si>
  <si>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</si>
  <si>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</si>
  <si>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</si>
  <si>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</si>
  <si>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</si>
  <si>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</si>
  <si>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</si>
  <si>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</si>
  <si>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</si>
  <si>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</si>
  <si>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</si>
  <si>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</si>
  <si>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</si>
  <si>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</si>
  <si>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</si>
  <si>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</si>
  <si>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</si>
  <si>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</si>
  <si>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</si>
  <si>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</si>
  <si>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</si>
  <si>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</si>
  <si>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</si>
  <si>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</si>
  <si>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</si>
  <si>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</si>
  <si>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</si>
  <si>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</si>
  <si>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</si>
  <si>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</si>
  <si>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</si>
  <si>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</si>
  <si>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</si>
  <si>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</si>
  <si>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</si>
  <si>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</si>
  <si>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</si>
  <si>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</si>
  <si>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</si>
  <si>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</si>
  <si>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</si>
  <si>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</si>
  <si>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</si>
  <si>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</si>
  <si>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</si>
  <si>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</si>
  <si>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</si>
  <si>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</si>
  <si>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</si>
  <si>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</si>
  <si>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</si>
  <si>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</si>
  <si>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</si>
  <si>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</si>
  <si>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</si>
  <si>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</si>
  <si>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</si>
  <si>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</si>
  <si>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</si>
  <si>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</si>
  <si>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</si>
  <si>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</si>
  <si>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</si>
  <si>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</si>
  <si>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</si>
  <si>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</si>
  <si>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</si>
  <si>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</si>
  <si>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</si>
  <si>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</si>
  <si>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</si>
  <si>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</si>
  <si>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</si>
  <si>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</si>
  <si>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</si>
  <si>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</si>
  <si>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</si>
  <si>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</si>
  <si>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</si>
  <si>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</si>
  <si>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</si>
  <si>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</si>
  <si>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</si>
  <si>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</si>
  <si>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</si>
  <si>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</si>
  <si>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</si>
  <si>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</si>
  <si>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</si>
  <si>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</si>
  <si>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</si>
  <si>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</si>
  <si>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</si>
  <si>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</si>
  <si>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</si>
  <si>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</si>
  <si>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</si>
  <si>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</si>
  <si>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</si>
  <si>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</si>
  <si>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</si>
  <si>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</si>
  <si>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</si>
  <si>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</si>
  <si>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</si>
  <si>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</si>
  <si>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</si>
  <si>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</si>
  <si>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</si>
  <si>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</si>
  <si>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</si>
  <si>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</si>
  <si>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</si>
  <si>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</si>
  <si>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</si>
  <si>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</si>
  <si>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</si>
  <si>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</si>
  <si>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</si>
  <si>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</si>
  <si>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</si>
  <si>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</si>
  <si>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</si>
  <si>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</si>
  <si>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</si>
  <si>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</si>
  <si>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</si>
  <si>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</si>
  <si>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</si>
  <si>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</si>
  <si>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</si>
  <si>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</si>
  <si>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</si>
  <si>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</si>
  <si>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</si>
  <si>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</si>
  <si>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</si>
  <si>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</si>
  <si>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</si>
  <si>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</si>
  <si>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</si>
  <si>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</si>
  <si>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</si>
  <si>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</si>
  <si>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</si>
  <si>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</si>
  <si>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</si>
  <si>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</si>
  <si>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</si>
  <si>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</si>
  <si>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</si>
  <si>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</si>
  <si>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</si>
  <si>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</si>
  <si>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</si>
  <si>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</si>
  <si>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</si>
  <si>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</si>
  <si>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</si>
  <si>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</si>
  <si>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</si>
  <si>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</si>
  <si>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</si>
  <si>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</si>
  <si>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</si>
  <si>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</si>
  <si>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</si>
  <si>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</si>
  <si>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</si>
  <si>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</si>
  <si>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</si>
  <si>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</si>
  <si>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</si>
  <si>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</si>
  <si>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</si>
  <si>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</si>
  <si>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</si>
  <si>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</si>
  <si>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</si>
  <si>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</si>
  <si>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</si>
  <si>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</si>
  <si>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</si>
  <si>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</si>
  <si>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</si>
  <si>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</si>
  <si>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</si>
  <si>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</si>
  <si>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</si>
  <si>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</si>
  <si>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</si>
  <si>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</si>
  <si>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</si>
  <si>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</si>
  <si>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</si>
  <si>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</si>
  <si>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</si>
  <si>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</si>
  <si>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</si>
  <si>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</si>
  <si>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</si>
  <si>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</si>
  <si>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</si>
  <si>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</si>
  <si>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</si>
  <si>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</si>
  <si>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</si>
  <si>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</si>
  <si>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</si>
  <si>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</si>
  <si>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</si>
  <si>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</si>
  <si>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</si>
  <si>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</si>
  <si>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</si>
  <si>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</si>
  <si>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</si>
  <si>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</si>
  <si>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</si>
  <si>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</si>
  <si>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</si>
  <si>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</si>
  <si>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</si>
  <si>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</si>
  <si>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</si>
  <si>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</si>
  <si>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</si>
  <si>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</si>
  <si>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</si>
  <si>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</si>
  <si>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</si>
  <si>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</si>
  <si>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</si>
  <si>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</si>
  <si>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</si>
  <si>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</si>
  <si>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</si>
  <si>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</si>
  <si>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</si>
  <si>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</si>
  <si>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</si>
  <si>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</si>
  <si>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</si>
  <si>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</si>
  <si>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</si>
  <si>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</si>
  <si>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</si>
  <si>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</si>
  <si>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</si>
  <si>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</si>
  <si>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</si>
  <si>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</si>
  <si>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</si>
  <si>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</si>
  <si>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</si>
  <si>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</si>
  <si>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</si>
  <si>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</si>
  <si>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</si>
  <si>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</si>
  <si>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</si>
  <si>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</si>
  <si>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</si>
  <si>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</si>
  <si>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</si>
  <si>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</si>
  <si>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</si>
  <si>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</si>
  <si>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</si>
  <si>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</si>
  <si>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</si>
  <si>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</si>
  <si>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</si>
  <si>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</si>
  <si>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</si>
  <si>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</si>
  <si>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</si>
  <si>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</si>
  <si>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</si>
  <si>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</si>
  <si>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</si>
  <si>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</si>
  <si>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</si>
  <si>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</si>
  <si>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</si>
  <si>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</si>
  <si>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</si>
  <si>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</si>
  <si>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</si>
  <si>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</si>
  <si>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</si>
  <si>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</si>
  <si>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</si>
  <si>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</si>
  <si>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</si>
  <si>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</si>
  <si>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</si>
  <si>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</si>
  <si>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</si>
  <si>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</si>
  <si>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</si>
  <si>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</si>
  <si>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</si>
  <si>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</si>
  <si>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</si>
  <si>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</si>
  <si>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</si>
  <si>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</si>
  <si>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</si>
  <si>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</si>
  <si>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</si>
  <si>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</si>
  <si>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</si>
  <si>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</si>
  <si>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</si>
  <si>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</si>
  <si>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</si>
  <si>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</si>
  <si>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</si>
  <si>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</si>
  <si>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</si>
  <si>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</si>
  <si>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</si>
  <si>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</si>
  <si>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</si>
  <si>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</si>
  <si>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</si>
  <si>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</si>
  <si>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</si>
  <si>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</si>
  <si>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</si>
  <si>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</si>
  <si>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</si>
  <si>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</si>
  <si>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</si>
  <si>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</si>
  <si>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</si>
  <si>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</si>
  <si>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</si>
  <si>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</si>
  <si>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</si>
  <si>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</si>
  <si>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</si>
  <si>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</si>
  <si>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</si>
  <si>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</si>
  <si>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</si>
  <si>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</si>
  <si>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</si>
  <si>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</si>
  <si>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</si>
  <si>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</si>
  <si>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</si>
  <si>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</si>
  <si>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</si>
  <si>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</si>
  <si>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</si>
  <si>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</si>
  <si>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</si>
  <si>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</si>
  <si>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</si>
  <si>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</si>
  <si>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</si>
  <si>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</si>
  <si>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</si>
  <si>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</si>
  <si>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</si>
  <si>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</si>
  <si>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</si>
  <si>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</si>
  <si>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</si>
  <si>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</si>
  <si>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</si>
  <si>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</si>
  <si>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</si>
  <si>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</si>
  <si>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</si>
  <si>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</si>
  <si>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</si>
  <si>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</si>
  <si>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</si>
  <si>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</si>
  <si>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</si>
  <si>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</si>
  <si>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</si>
  <si>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</si>
  <si>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</si>
  <si>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</si>
  <si>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</si>
  <si>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</si>
  <si>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</si>
  <si>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</si>
  <si>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</si>
  <si>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</si>
  <si>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</si>
  <si>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</si>
  <si>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</si>
  <si>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</si>
  <si>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</si>
  <si>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</si>
  <si>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</si>
  <si>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</si>
  <si>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</si>
  <si>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</si>
  <si>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</si>
  <si>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</si>
  <si>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</si>
  <si>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</si>
  <si>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</si>
  <si>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</si>
  <si>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</si>
  <si>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</si>
  <si>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</si>
  <si>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</si>
  <si>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</si>
  <si>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</si>
  <si>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</si>
  <si>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</si>
  <si>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</si>
  <si>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</si>
  <si>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</si>
  <si>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</si>
  <si>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</si>
  <si>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</si>
  <si>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</si>
  <si>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</si>
  <si>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</si>
  <si>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</si>
  <si>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</si>
  <si>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</si>
  <si>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</si>
  <si>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</si>
  <si>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</si>
  <si>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</si>
  <si>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</si>
  <si>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</si>
  <si>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</si>
  <si>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</si>
  <si>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</si>
  <si>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</si>
  <si>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</si>
  <si>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</si>
  <si>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</si>
  <si>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</si>
  <si>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</si>
  <si>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</si>
  <si>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</si>
  <si>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</si>
  <si>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</si>
  <si>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</si>
  <si>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</si>
  <si>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</si>
  <si>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</si>
  <si>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</si>
  <si>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</si>
  <si>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</si>
  <si>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</si>
  <si>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</si>
  <si>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</si>
  <si>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</si>
  <si>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</si>
  <si>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</si>
  <si>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</si>
  <si>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</si>
  <si>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</si>
  <si>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</si>
  <si>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</si>
  <si>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</si>
  <si>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</si>
  <si>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</si>
  <si>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</si>
  <si>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</si>
  <si>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</si>
  <si>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</si>
  <si>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</si>
  <si>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</si>
  <si>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</si>
  <si>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</si>
  <si>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</si>
  <si>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</si>
  <si>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</si>
  <si>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</si>
  <si>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</si>
  <si>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</si>
  <si>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</si>
  <si>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</si>
  <si>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</si>
  <si>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</si>
  <si>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</si>
  <si>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</si>
  <si>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</si>
  <si>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</si>
  <si>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</si>
  <si>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</si>
  <si>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</si>
  <si>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</si>
  <si>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</si>
  <si>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</si>
  <si>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</si>
  <si>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</si>
  <si>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</si>
  <si>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</si>
  <si>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</si>
  <si>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</si>
  <si>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</si>
  <si>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</si>
  <si>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</si>
  <si>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</si>
  <si>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</si>
  <si>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</si>
  <si>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</si>
  <si>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</si>
  <si>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</si>
  <si>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</si>
  <si>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</si>
  <si>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</si>
  <si>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</si>
  <si>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</si>
  <si>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</si>
  <si>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</si>
  <si>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</si>
  <si>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</si>
  <si>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</si>
  <si>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</si>
  <si>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</si>
  <si>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</si>
  <si>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</si>
  <si>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</si>
  <si>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</si>
  <si>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</si>
  <si>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</si>
  <si>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</si>
  <si>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</si>
  <si>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</si>
  <si>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</si>
  <si>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</si>
  <si>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</si>
  <si>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</si>
  <si>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</si>
  <si>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</si>
  <si>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</si>
  <si>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</si>
  <si>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</si>
  <si>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</si>
  <si>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</si>
  <si>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</si>
  <si>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</si>
  <si>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</si>
  <si>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</si>
  <si>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</si>
  <si>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</si>
  <si>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</si>
  <si>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</si>
  <si>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</si>
  <si>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</si>
  <si>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</si>
  <si>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</si>
  <si>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</si>
  <si>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</si>
  <si>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</si>
  <si>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</si>
  <si>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</si>
  <si>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</si>
  <si>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</si>
  <si>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</si>
  <si>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</si>
  <si>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</si>
  <si>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</si>
  <si>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</si>
  <si>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</si>
  <si>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</si>
  <si>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</si>
  <si>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</si>
  <si>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</si>
  <si>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</si>
  <si>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</si>
  <si>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</si>
  <si>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</si>
  <si>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</si>
  <si>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</si>
  <si>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</si>
  <si>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</si>
  <si>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</si>
  <si>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</si>
  <si>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</si>
  <si>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</si>
  <si>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</si>
  <si>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</si>
  <si>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</si>
  <si>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</si>
  <si>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</si>
  <si>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</si>
  <si>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</si>
  <si>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</si>
  <si>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</si>
  <si>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</si>
  <si>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</si>
  <si>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</si>
  <si>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</si>
  <si>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</si>
  <si>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</si>
  <si>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</si>
  <si>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</si>
  <si>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</si>
  <si>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</si>
  <si>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</si>
  <si>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</si>
  <si>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</si>
  <si>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</si>
  <si>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</si>
  <si>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</si>
  <si>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</si>
  <si>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</si>
  <si>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</si>
  <si>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</si>
  <si>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</si>
  <si>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</si>
  <si>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</si>
  <si>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</si>
  <si>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</si>
  <si>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</si>
  <si>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</si>
  <si>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</si>
  <si>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</si>
  <si>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</si>
  <si>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</si>
  <si>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</si>
  <si>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</si>
  <si>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</si>
  <si>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</si>
  <si>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</si>
  <si>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</si>
  <si>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</si>
  <si>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</si>
  <si>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</si>
  <si>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</si>
  <si>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</si>
  <si>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</si>
  <si>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</si>
  <si>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</si>
  <si>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</si>
  <si>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</si>
  <si>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</si>
  <si>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</si>
  <si>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</si>
  <si>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</si>
  <si>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</si>
  <si>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</si>
  <si>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</si>
  <si>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</si>
  <si>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</si>
  <si>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</si>
  <si>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</si>
  <si>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</si>
  <si>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</si>
  <si>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</si>
  <si>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</si>
  <si>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</si>
  <si>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</si>
  <si>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</si>
  <si>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</si>
  <si>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</si>
  <si>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</si>
  <si>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</si>
  <si>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</si>
  <si>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</si>
  <si>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</si>
  <si>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</si>
  <si>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</si>
  <si>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</si>
  <si>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</si>
  <si>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</si>
  <si>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</si>
  <si>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</si>
  <si>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</si>
  <si>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</si>
  <si>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</si>
  <si>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</si>
  <si>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</si>
  <si>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</si>
  <si>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</si>
  <si>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</si>
  <si>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</si>
  <si>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</si>
  <si>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</si>
  <si>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</si>
  <si>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</si>
  <si>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</si>
  <si>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</si>
  <si>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</si>
  <si>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</si>
  <si>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</si>
  <si>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</si>
  <si>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</si>
  <si>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</si>
  <si>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</si>
  <si>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</si>
  <si>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</si>
  <si>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</si>
  <si>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</si>
  <si>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</si>
  <si>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</si>
  <si>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</si>
  <si>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</si>
  <si>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</si>
  <si>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</si>
  <si>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</si>
  <si>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</si>
  <si>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</si>
  <si>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</si>
  <si>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</si>
  <si>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</si>
  <si>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</si>
  <si>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</si>
  <si>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</si>
  <si>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</si>
  <si>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</si>
  <si>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</si>
  <si>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</si>
  <si>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</si>
  <si>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</si>
  <si>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</si>
  <si>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</si>
  <si>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</si>
  <si>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</si>
  <si>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</si>
  <si>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</si>
  <si>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</si>
  <si>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</si>
  <si>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</si>
  <si>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</si>
  <si>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</si>
  <si>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</si>
  <si>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</si>
  <si>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</si>
  <si>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</si>
  <si>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</si>
  <si>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</si>
  <si>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</si>
  <si>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</si>
  <si>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</si>
  <si>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</si>
  <si>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</si>
  <si>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</si>
  <si>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</si>
  <si>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</si>
  <si>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</si>
  <si>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</si>
  <si>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</si>
  <si>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</si>
  <si>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</si>
  <si>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</si>
  <si>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</si>
  <si>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</si>
  <si>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</si>
  <si>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</si>
  <si>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</si>
  <si>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</si>
  <si>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</si>
  <si>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</si>
  <si>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</si>
  <si>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</si>
  <si>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</si>
  <si>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</si>
  <si>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</si>
  <si>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</si>
  <si>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</si>
  <si>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</si>
  <si>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</si>
  <si>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</si>
  <si>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</si>
  <si>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</si>
  <si>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</si>
  <si>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</si>
  <si>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</si>
  <si>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</si>
  <si>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</si>
  <si>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</si>
  <si>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</si>
  <si>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</si>
  <si>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</si>
  <si>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</si>
  <si>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</si>
  <si>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</si>
  <si>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</si>
  <si>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</si>
  <si>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</si>
  <si>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</si>
  <si>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</si>
  <si>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</si>
  <si>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</si>
  <si>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</si>
  <si>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</si>
  <si>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</si>
  <si>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</si>
  <si>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</si>
  <si>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</si>
  <si>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</si>
  <si>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</si>
  <si>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</si>
  <si>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</si>
  <si>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</si>
  <si>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</si>
  <si>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</si>
  <si>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</si>
  <si>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</si>
  <si>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</si>
  <si>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</si>
  <si>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</si>
  <si>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</si>
  <si>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</si>
  <si>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</si>
  <si>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</si>
  <si>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</si>
  <si>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</si>
  <si>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</si>
  <si>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</si>
  <si>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</si>
  <si>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</si>
  <si>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</si>
  <si>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</si>
  <si>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</si>
  <si>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</si>
  <si>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</si>
  <si>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</si>
  <si>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</si>
  <si>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</si>
  <si>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</si>
  <si>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</si>
  <si>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</si>
  <si>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</si>
  <si>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</si>
  <si>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</si>
  <si>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</si>
  <si>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</si>
  <si>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</si>
  <si>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</si>
  <si>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</si>
  <si>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</si>
  <si>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</si>
  <si>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</si>
  <si>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</si>
  <si>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</si>
  <si>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</si>
  <si>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</si>
  <si>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</si>
  <si>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</si>
  <si>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</si>
  <si>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</si>
  <si>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</si>
  <si>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</si>
  <si>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</si>
  <si>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</si>
  <si>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</si>
  <si>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</si>
  <si>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</si>
  <si>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</si>
  <si>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</si>
  <si>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</si>
  <si>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</si>
  <si>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</si>
  <si>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</si>
  <si>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</si>
  <si>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</si>
  <si>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</si>
  <si>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</si>
  <si>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</si>
  <si>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</si>
  <si>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</si>
  <si>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</si>
  <si>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</si>
  <si>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</si>
  <si>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</si>
  <si>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</si>
  <si>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</si>
  <si>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</si>
  <si>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</si>
  <si>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</si>
  <si>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</si>
  <si>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</si>
  <si>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</si>
  <si>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</si>
  <si>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</si>
  <si>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</si>
  <si>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</si>
  <si>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</si>
  <si>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</si>
  <si>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</si>
  <si>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</si>
  <si>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</si>
  <si>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</si>
  <si>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</si>
  <si>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</si>
  <si>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</si>
  <si>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</si>
  <si>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</si>
  <si>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</si>
  <si>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</si>
  <si>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</si>
  <si>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</si>
  <si>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</si>
  <si>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</si>
  <si>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</si>
  <si>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</si>
  <si>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</si>
  <si>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</si>
  <si>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</si>
  <si>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</si>
  <si>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</si>
  <si>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</si>
  <si>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</si>
  <si>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</si>
  <si>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</si>
  <si>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</si>
  <si>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</si>
  <si>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</si>
  <si>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</si>
  <si>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</si>
  <si>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</si>
  <si>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</si>
  <si>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</si>
  <si>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</si>
  <si>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</si>
  <si>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</si>
  <si>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</si>
  <si>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</si>
  <si>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</si>
  <si>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</si>
  <si>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</si>
  <si>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</si>
  <si>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</si>
  <si>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</si>
  <si>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</si>
  <si>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</si>
  <si>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</si>
  <si>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</si>
  <si>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</si>
  <si>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</si>
  <si>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</si>
  <si>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</si>
  <si>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</si>
  <si>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</si>
  <si>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</si>
  <si>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</si>
  <si>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</si>
  <si>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</si>
  <si>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</si>
  <si>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</si>
  <si>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</si>
  <si>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</si>
  <si>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</si>
  <si>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</si>
  <si>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</si>
  <si>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</si>
  <si>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</si>
  <si>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</si>
  <si>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</si>
  <si>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</si>
  <si>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</si>
  <si>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</si>
  <si>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</si>
  <si>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</si>
  <si>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</si>
  <si>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</si>
  <si>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</si>
  <si>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</si>
  <si>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</si>
  <si>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</si>
  <si>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</si>
  <si>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</si>
  <si>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</si>
  <si>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</si>
  <si>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</si>
  <si>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</si>
  <si>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</si>
  <si>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</si>
  <si>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</si>
  <si>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</si>
  <si>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</si>
  <si>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</si>
  <si>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</si>
  <si>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</si>
  <si>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</si>
  <si>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</si>
  <si>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</si>
  <si>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</si>
  <si>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</si>
  <si>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</si>
  <si>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</si>
  <si>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</si>
  <si>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</si>
  <si>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</si>
  <si>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</si>
  <si>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</si>
  <si>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</si>
  <si>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</si>
  <si>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</si>
  <si>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</si>
  <si>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</si>
  <si>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</si>
  <si>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</si>
  <si>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</si>
  <si>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</si>
  <si>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</si>
  <si>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</si>
  <si>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</si>
  <si>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</si>
  <si>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</si>
  <si>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</si>
  <si>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</si>
  <si>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</si>
  <si>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</si>
  <si>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</si>
  <si>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</si>
  <si>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</si>
  <si>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</si>
  <si>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</si>
  <si>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</si>
  <si>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</si>
  <si>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</si>
  <si>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</si>
  <si>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</si>
  <si>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</si>
  <si>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</si>
  <si>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</si>
  <si>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</si>
  <si>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</si>
  <si>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</si>
  <si>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</si>
  <si>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</si>
  <si>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</si>
  <si>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</si>
  <si>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</si>
  <si>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</si>
  <si>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</si>
  <si>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</si>
  <si>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</si>
  <si>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</si>
  <si>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</si>
  <si>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</si>
  <si>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</si>
  <si>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</si>
  <si>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</si>
  <si>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</si>
  <si>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</si>
  <si>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</si>
  <si>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</si>
  <si>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</si>
  <si>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</si>
  <si>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</si>
  <si>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</si>
  <si>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</si>
  <si>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</si>
  <si>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</si>
  <si>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</si>
  <si>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</si>
  <si>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</si>
  <si>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</si>
  <si>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</si>
  <si>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</si>
  <si>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</si>
  <si>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</si>
  <si>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</si>
  <si>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</si>
  <si>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</si>
  <si>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</si>
  <si>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</si>
  <si>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</si>
  <si>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</si>
  <si>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</si>
  <si>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</si>
  <si>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</si>
  <si>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</si>
  <si>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</si>
  <si>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</si>
  <si>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</si>
  <si>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</si>
  <si>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</si>
  <si>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</si>
  <si>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</si>
  <si>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</si>
  <si>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</si>
  <si>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</si>
  <si>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</si>
  <si>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</si>
  <si>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</si>
  <si>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</si>
  <si>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</si>
  <si>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</si>
  <si>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</si>
  <si>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</si>
  <si>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</si>
  <si>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</si>
  <si>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</si>
  <si>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</si>
  <si>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</si>
  <si>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</si>
  <si>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</si>
  <si>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</si>
  <si>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</si>
  <si>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</si>
  <si>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</si>
  <si>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</si>
  <si>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</si>
  <si>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</si>
  <si>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</si>
  <si>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</si>
  <si>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</si>
  <si>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</si>
  <si>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</si>
  <si>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</si>
  <si>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</si>
  <si>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</si>
  <si>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</si>
  <si>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</si>
  <si>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</si>
  <si>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</si>
  <si>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</si>
  <si>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</si>
  <si>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</si>
  <si>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</si>
  <si>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</si>
  <si>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</si>
  <si>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</si>
  <si>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</si>
  <si>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</si>
  <si>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</si>
  <si>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</si>
  <si>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</si>
  <si>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</si>
  <si>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</si>
  <si>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</si>
  <si>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</si>
  <si>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</si>
  <si>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</si>
  <si>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</si>
  <si>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</si>
  <si>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</si>
  <si>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</si>
  <si>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</si>
  <si>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</si>
  <si>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</si>
  <si>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</si>
  <si>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</si>
  <si>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</si>
  <si>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</si>
  <si>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</si>
  <si>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</si>
  <si>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</si>
  <si>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</si>
  <si>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</si>
  <si>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</si>
  <si>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</si>
  <si>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</si>
  <si>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</si>
  <si>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</si>
  <si>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</si>
  <si>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</si>
  <si>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</si>
  <si>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</si>
  <si>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</si>
  <si>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</si>
  <si>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</si>
  <si>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</si>
  <si>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</si>
  <si>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</si>
  <si>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</si>
  <si>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</si>
  <si>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</si>
  <si>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</si>
  <si>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</si>
  <si>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</si>
  <si>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</si>
  <si>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</si>
  <si>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</si>
  <si>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</si>
  <si>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</si>
  <si>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</si>
  <si>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</si>
  <si>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</si>
  <si>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</si>
  <si>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</si>
  <si>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</si>
  <si>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</si>
  <si>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</si>
  <si>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</si>
  <si>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</si>
  <si>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</si>
  <si>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</si>
  <si>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</si>
  <si>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</si>
  <si>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</si>
  <si>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</si>
  <si>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</si>
  <si>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</si>
  <si>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</si>
  <si>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</si>
  <si>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</si>
  <si>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</si>
  <si>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</si>
  <si>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</si>
  <si>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</si>
  <si>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</si>
  <si>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</si>
  <si>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</si>
  <si>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</si>
  <si>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</si>
  <si>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</si>
  <si>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</si>
  <si>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</si>
  <si>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</si>
  <si>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</si>
  <si>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</si>
  <si>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</si>
  <si>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</si>
  <si>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</si>
  <si>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</si>
  <si>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</si>
  <si>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</si>
  <si>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</si>
  <si>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</si>
  <si>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</si>
  <si>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</si>
  <si>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</si>
  <si>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</si>
  <si>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</si>
  <si>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</si>
  <si>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</si>
  <si>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</si>
  <si>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</si>
  <si>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</si>
  <si>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</si>
  <si>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</si>
  <si>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</si>
  <si>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</si>
  <si>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</si>
  <si>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</si>
  <si>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</si>
  <si>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</si>
  <si>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</si>
  <si>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</si>
  <si>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</si>
  <si>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</si>
  <si>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</si>
  <si>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</si>
  <si>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</si>
  <si>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</si>
  <si>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</si>
  <si>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</si>
  <si>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</si>
  <si>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</si>
  <si>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</si>
  <si>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</si>
  <si>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</si>
  <si>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</si>
  <si>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</si>
  <si>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</si>
  <si>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</si>
  <si>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</si>
  <si>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</si>
  <si>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</si>
  <si>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</si>
  <si>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</si>
  <si>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</si>
  <si>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</si>
  <si>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</si>
  <si>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</si>
  <si>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</si>
  <si>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</si>
  <si>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</si>
  <si>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</si>
  <si>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</si>
  <si>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</si>
  <si>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</si>
  <si>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</si>
  <si>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</si>
  <si>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</si>
  <si>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</si>
  <si>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</si>
  <si>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</si>
  <si>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</si>
  <si>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</si>
  <si>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</si>
  <si>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</si>
  <si>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</si>
  <si>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</si>
  <si>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</si>
  <si>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</si>
  <si>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</si>
  <si>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</si>
  <si>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</si>
  <si>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</si>
  <si>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</si>
  <si>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</si>
  <si>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</si>
  <si>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</si>
  <si>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</si>
  <si>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</si>
  <si>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</si>
  <si>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</si>
  <si>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</si>
  <si>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</si>
  <si>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</si>
  <si>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</si>
  <si>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</si>
  <si>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</si>
  <si>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</si>
  <si>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</si>
  <si>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</si>
  <si>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</si>
  <si>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</si>
  <si>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</si>
  <si>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</si>
  <si>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</si>
  <si>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</si>
  <si>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</si>
  <si>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</si>
  <si>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</si>
  <si>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</si>
  <si>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</si>
  <si>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</si>
  <si>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</si>
  <si>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</si>
  <si>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</si>
  <si>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</si>
  <si>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</si>
  <si>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</si>
  <si>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</si>
  <si>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</si>
  <si>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</si>
  <si>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</si>
  <si>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</si>
  <si>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</si>
  <si>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</si>
  <si>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</si>
  <si>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</si>
  <si>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</si>
  <si>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</si>
  <si>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</si>
  <si>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</si>
  <si>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</si>
  <si>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</si>
  <si>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</si>
  <si>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</si>
  <si>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</si>
  <si>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</si>
  <si>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</si>
  <si>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</si>
  <si>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</si>
  <si>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</si>
  <si>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</si>
  <si>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</si>
  <si>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</si>
  <si>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</si>
  <si>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</si>
  <si>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</si>
  <si>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</si>
  <si>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</si>
  <si>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</si>
  <si>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</si>
  <si>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</si>
  <si>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</si>
  <si>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</si>
  <si>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</si>
  <si>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</si>
  <si>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</si>
  <si>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</si>
  <si>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</si>
  <si>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</si>
  <si>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</si>
  <si>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</si>
  <si>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</si>
  <si>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</si>
  <si>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</si>
  <si>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</si>
  <si>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</si>
  <si>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</si>
  <si>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</si>
  <si>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</si>
  <si>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</si>
  <si>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</si>
  <si>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</si>
  <si>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</si>
  <si>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</si>
  <si>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</si>
  <si>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</si>
  <si>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</si>
  <si>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</si>
  <si>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</si>
  <si>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</si>
  <si>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</si>
  <si>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</si>
  <si>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</si>
  <si>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</si>
  <si>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</si>
  <si>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</si>
  <si>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</si>
  <si>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</si>
  <si>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</si>
  <si>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</si>
  <si>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</si>
  <si>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</si>
  <si>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</si>
  <si>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</si>
  <si>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</si>
  <si>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</si>
  <si>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</si>
  <si>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</si>
  <si>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</si>
  <si>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</si>
  <si>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</si>
  <si>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</si>
  <si>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</si>
  <si>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</si>
  <si>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</si>
  <si>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</si>
  <si>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</si>
  <si>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</si>
  <si>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</si>
  <si>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</si>
  <si>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</si>
  <si>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</si>
  <si>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</si>
  <si>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</si>
  <si>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</si>
  <si>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</si>
  <si>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</si>
  <si>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</si>
  <si>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</si>
  <si>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</si>
  <si>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</si>
  <si>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</si>
  <si>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</si>
  <si>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</si>
  <si>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</si>
  <si>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</si>
  <si>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</si>
  <si>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</si>
  <si>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</si>
  <si>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</si>
  <si>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</si>
  <si>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</si>
  <si>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</si>
  <si>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</si>
  <si>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</si>
  <si>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</si>
  <si>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</si>
  <si>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</si>
  <si>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</si>
  <si>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</si>
  <si>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</si>
  <si>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</si>
  <si>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</si>
  <si>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</si>
  <si>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</si>
  <si>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</si>
  <si>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</si>
  <si>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</si>
  <si>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</si>
  <si>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</si>
  <si>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</si>
  <si>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</si>
  <si>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</si>
  <si>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</si>
  <si>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</si>
  <si>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</si>
  <si>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</si>
  <si>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</si>
  <si>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</si>
  <si>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</si>
  <si>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</si>
  <si>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</si>
  <si>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</si>
  <si>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</si>
  <si>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</si>
  <si>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</si>
  <si>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</si>
  <si>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</si>
  <si>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</si>
  <si>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</si>
  <si>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</si>
  <si>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</si>
  <si>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</si>
  <si>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</si>
  <si>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</si>
  <si>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</si>
  <si>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</si>
  <si>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</si>
  <si>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</si>
  <si>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</si>
  <si>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</si>
  <si>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</si>
  <si>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</si>
  <si>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</si>
  <si>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</si>
  <si>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</si>
  <si>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</si>
  <si>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</si>
  <si>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</si>
  <si>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</si>
  <si>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</si>
  <si>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</si>
  <si>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</si>
  <si>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</si>
  <si>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</si>
  <si>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</si>
  <si>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</si>
  <si>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</si>
  <si>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</si>
  <si>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</si>
  <si>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</si>
  <si>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</si>
  <si>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</si>
  <si>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</si>
  <si>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</si>
  <si>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</si>
  <si>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</si>
  <si>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</si>
  <si>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</si>
  <si>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</si>
  <si>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</si>
  <si>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</si>
  <si>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</si>
  <si>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</si>
  <si>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</si>
  <si>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</si>
  <si>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</si>
  <si>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</si>
  <si>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</si>
  <si>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</si>
  <si>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</si>
  <si>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</si>
  <si>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</si>
  <si>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</si>
  <si>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</si>
  <si>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</si>
  <si>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</si>
  <si>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</si>
  <si>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</si>
  <si>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</si>
  <si>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</si>
  <si>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</si>
  <si>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</si>
  <si>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</si>
  <si>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</si>
  <si>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</si>
  <si>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</si>
  <si>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</si>
  <si>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</si>
  <si>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</si>
  <si>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</si>
  <si>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</si>
  <si>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</si>
  <si>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</si>
  <si>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</si>
  <si>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</si>
  <si>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</si>
  <si>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</si>
  <si>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</si>
  <si>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</si>
  <si>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</si>
  <si>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</si>
  <si>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</si>
  <si>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</si>
  <si>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</si>
  <si>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</si>
  <si>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</si>
  <si>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</si>
  <si>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</si>
  <si>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</si>
  <si>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</si>
  <si>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</si>
  <si>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</si>
  <si>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</si>
  <si>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</si>
  <si>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</si>
  <si>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</si>
  <si>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</si>
  <si>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</si>
  <si>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</si>
  <si>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</si>
  <si>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</si>
  <si>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</si>
  <si>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</si>
  <si>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</si>
  <si>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</si>
  <si>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</si>
  <si>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</si>
  <si>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</si>
  <si>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</si>
  <si>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</si>
  <si>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</si>
  <si>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</si>
  <si>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</si>
  <si>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</si>
  <si>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</si>
  <si>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</si>
  <si>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</si>
  <si>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</si>
  <si>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</si>
  <si>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</si>
  <si>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</si>
  <si>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</si>
  <si>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</si>
  <si>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</si>
  <si>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</si>
  <si>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</si>
  <si>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</si>
  <si>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</si>
  <si>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</si>
  <si>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</si>
  <si>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</si>
  <si>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</si>
  <si>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</si>
  <si>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</si>
  <si>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</si>
  <si>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</si>
  <si>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</si>
  <si>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</si>
  <si>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</si>
  <si>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</si>
  <si>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</si>
  <si>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</si>
  <si>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</si>
  <si>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</si>
  <si>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</si>
  <si>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</si>
  <si>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</si>
  <si>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</si>
  <si>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</si>
  <si>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</si>
  <si>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</si>
  <si>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</si>
  <si>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</si>
  <si>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</si>
  <si>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</si>
  <si>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</si>
  <si>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</si>
  <si>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</si>
  <si>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</si>
  <si>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</si>
  <si>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</si>
  <si>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</si>
  <si>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</si>
  <si>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</si>
  <si>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</si>
  <si>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</si>
  <si>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</si>
  <si>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</si>
  <si>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</si>
  <si>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</si>
  <si>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</si>
  <si>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</si>
  <si>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</si>
  <si>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</si>
  <si>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</si>
  <si>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</si>
  <si>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</si>
  <si>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</si>
  <si>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</si>
  <si>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</si>
  <si>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</si>
  <si>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</si>
  <si>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</si>
  <si>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</si>
  <si>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</si>
  <si>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</si>
  <si>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</si>
  <si>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</si>
  <si>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</si>
  <si>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</si>
  <si>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</si>
  <si>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</si>
  <si>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</si>
  <si>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</si>
  <si>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</si>
  <si>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</si>
  <si>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</si>
  <si>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</si>
  <si>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</si>
  <si>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</si>
  <si>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</si>
  <si>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</si>
  <si>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</si>
  <si>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</si>
  <si>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</si>
  <si>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</si>
  <si>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</si>
  <si>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</si>
  <si>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</si>
  <si>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</si>
  <si>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</si>
  <si>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</si>
  <si>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</si>
  <si>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</si>
  <si>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</si>
  <si>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</si>
  <si>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</si>
  <si>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</si>
  <si>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</si>
  <si>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</si>
  <si>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</si>
  <si>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</si>
  <si>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</si>
  <si>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</si>
  <si>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</si>
  <si>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</si>
  <si>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</si>
  <si>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</si>
  <si>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</si>
  <si>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</si>
  <si>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</si>
  <si>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</si>
  <si>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</si>
  <si>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</si>
  <si>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</si>
  <si>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</si>
  <si>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</si>
  <si>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</si>
  <si>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</si>
  <si>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</si>
  <si>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</si>
  <si>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</si>
  <si>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</si>
  <si>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</si>
  <si>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</si>
  <si>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</si>
  <si>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</si>
  <si>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</si>
  <si>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</si>
  <si>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</si>
  <si>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</si>
  <si>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</si>
  <si>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</si>
  <si>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</si>
  <si>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</si>
  <si>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</si>
  <si>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</si>
  <si>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</si>
  <si>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</si>
  <si>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</si>
  <si>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</si>
  <si>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</si>
  <si>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</si>
  <si>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</si>
  <si>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</si>
  <si>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</si>
  <si>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</si>
  <si>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</si>
  <si>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</si>
  <si>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</si>
  <si>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</si>
  <si>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</si>
  <si>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</si>
  <si>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</si>
  <si>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</si>
  <si>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</si>
  <si>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</si>
  <si>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</si>
  <si>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</si>
  <si>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</si>
  <si>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</si>
  <si>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</si>
  <si>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</si>
  <si>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</si>
  <si>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</si>
  <si>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</si>
  <si>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</si>
  <si>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</si>
  <si>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</si>
  <si>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</si>
  <si>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</si>
  <si>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</si>
  <si>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</si>
  <si>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</si>
  <si>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</si>
  <si>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</si>
  <si>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</si>
  <si>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</si>
  <si>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</si>
  <si>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</si>
  <si>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</si>
  <si>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</si>
  <si>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</si>
  <si>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</si>
  <si>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</si>
  <si>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</si>
  <si>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</si>
  <si>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</si>
  <si>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</si>
  <si>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</si>
  <si>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</si>
  <si>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</si>
  <si>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</si>
  <si>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</si>
  <si>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</si>
  <si>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</si>
  <si>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</si>
  <si>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</si>
  <si>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</si>
  <si>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</si>
  <si>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</si>
  <si>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</si>
  <si>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</si>
  <si>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</si>
  <si>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</si>
  <si>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</si>
  <si>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</si>
  <si>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</si>
  <si>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</si>
  <si>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</si>
  <si>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</si>
  <si>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</si>
  <si>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</si>
  <si>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</si>
  <si>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</si>
  <si>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</si>
  <si>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</si>
  <si>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</si>
  <si>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</si>
  <si>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</si>
  <si>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</si>
  <si>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</si>
  <si>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</si>
  <si>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</si>
  <si>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</si>
  <si>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</si>
  <si>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</si>
  <si>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</si>
  <si>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</si>
  <si>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</si>
  <si>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</si>
  <si>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</si>
  <si>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</si>
  <si>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</si>
  <si>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</si>
  <si>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</si>
  <si>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</si>
  <si>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</si>
  <si>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</si>
  <si>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</si>
  <si>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</si>
  <si>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</si>
  <si>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</si>
  <si>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</si>
  <si>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</si>
  <si>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</si>
  <si>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</si>
  <si>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</si>
  <si>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</si>
  <si>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</si>
  <si>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</si>
  <si>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</si>
  <si>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</si>
  <si>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</si>
  <si>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</si>
  <si>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</si>
  <si>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</si>
  <si>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</si>
  <si>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</si>
  <si>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</si>
  <si>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</si>
  <si>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</si>
  <si>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</si>
  <si>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</si>
  <si>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</si>
  <si>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</si>
  <si>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</si>
  <si>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</si>
  <si>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</si>
  <si>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</si>
  <si>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</si>
  <si>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</si>
  <si>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</si>
  <si>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</si>
  <si>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</si>
  <si>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</si>
  <si>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</si>
  <si>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</si>
  <si>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</si>
  <si>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</si>
  <si>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</si>
  <si>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</si>
  <si>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</si>
  <si>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</si>
  <si>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</si>
  <si>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</si>
  <si>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</si>
  <si>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</si>
  <si>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</si>
  <si>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</si>
  <si>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</si>
  <si>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</si>
  <si>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</si>
  <si>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</si>
  <si>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</si>
  <si>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</si>
  <si>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</si>
  <si>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</si>
  <si>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</si>
  <si>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</si>
  <si>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</si>
  <si>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</si>
  <si>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</si>
  <si>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</si>
  <si>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</si>
  <si>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</si>
  <si>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</si>
  <si>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</si>
  <si>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</si>
  <si>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</si>
  <si>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</si>
  <si>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</si>
  <si>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</si>
  <si>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</si>
  <si>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</si>
  <si>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</si>
  <si>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</si>
  <si>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</si>
  <si>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</si>
  <si>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</si>
  <si>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</si>
  <si>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</si>
  <si>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</si>
  <si>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</si>
  <si>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</si>
  <si>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</si>
  <si>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</si>
  <si>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</si>
  <si>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</si>
  <si>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</si>
  <si>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</si>
  <si>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</si>
  <si>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</si>
  <si>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</si>
  <si>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</si>
  <si>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</si>
  <si>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</si>
  <si>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</si>
  <si>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</si>
  <si>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</si>
  <si>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</si>
  <si>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</si>
  <si>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</si>
  <si>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</si>
  <si>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</si>
  <si>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</si>
  <si>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</si>
  <si>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</si>
  <si>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</si>
  <si>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</si>
  <si>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</si>
  <si>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</si>
  <si>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</si>
  <si>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</si>
  <si>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</si>
  <si>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</si>
  <si>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</si>
  <si>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</si>
  <si>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</si>
  <si>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</si>
  <si>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</si>
  <si>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</si>
  <si>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</si>
  <si>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</si>
  <si>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</si>
  <si>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</si>
  <si>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</si>
  <si>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</si>
  <si>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</si>
  <si>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</si>
  <si>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</si>
  <si>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</si>
  <si>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</si>
  <si>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</si>
  <si>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</si>
  <si>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</si>
  <si>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</si>
  <si>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</si>
  <si>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</si>
  <si>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</si>
  <si>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</si>
  <si>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</si>
  <si>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</si>
  <si>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</si>
  <si>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</si>
  <si>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</si>
  <si>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</si>
  <si>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</si>
  <si>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</si>
  <si>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</si>
  <si>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</si>
  <si>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</si>
  <si>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</si>
  <si>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</si>
  <si>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</si>
  <si>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</si>
  <si>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</si>
  <si>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</si>
  <si>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</si>
  <si>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</si>
  <si>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</si>
  <si>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</si>
  <si>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</si>
  <si>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</si>
  <si>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</si>
  <si>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</si>
  <si>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</si>
  <si>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</si>
  <si>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</si>
  <si>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</si>
  <si>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</si>
  <si>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</si>
  <si>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</si>
  <si>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</si>
  <si>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</si>
  <si>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</si>
  <si>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</si>
  <si>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</si>
  <si>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</si>
  <si>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</si>
  <si>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</si>
  <si>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</si>
  <si>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</si>
  <si>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</si>
  <si>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</si>
  <si>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</si>
  <si>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</si>
  <si>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</si>
  <si>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</si>
  <si>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</si>
  <si>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</si>
  <si>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</si>
  <si>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</si>
  <si>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</si>
  <si>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</si>
  <si>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</si>
  <si>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</si>
  <si>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</si>
  <si>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</si>
  <si>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</si>
  <si>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</si>
  <si>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</si>
  <si>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</si>
  <si>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</si>
  <si>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</si>
  <si>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</si>
  <si>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</si>
  <si>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</si>
  <si>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</si>
  <si>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</si>
  <si>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</si>
  <si>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</si>
  <si>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</si>
  <si>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</si>
  <si>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</si>
  <si>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</si>
  <si>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</si>
  <si>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</si>
  <si>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</si>
  <si>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</si>
  <si>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</si>
  <si>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</si>
  <si>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</si>
  <si>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</si>
  <si>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</si>
  <si>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</si>
  <si>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</si>
  <si>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</si>
  <si>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</si>
  <si>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</si>
  <si>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</si>
  <si>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</si>
  <si>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</si>
  <si>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</si>
  <si>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</si>
  <si>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</si>
  <si>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</si>
  <si>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</si>
  <si>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</si>
  <si>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</si>
  <si>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</si>
  <si>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</si>
  <si>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</si>
  <si>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</si>
  <si>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</si>
  <si>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</si>
  <si>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</si>
  <si>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</si>
  <si>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</si>
  <si>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</si>
  <si>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</si>
  <si>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</si>
  <si>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</si>
  <si>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</si>
  <si>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</si>
  <si>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</si>
  <si>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</si>
  <si>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</si>
  <si>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</si>
  <si>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</si>
  <si>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</si>
  <si>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</si>
  <si>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</si>
  <si>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</si>
  <si>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</si>
  <si>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</si>
  <si>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</si>
  <si>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</si>
  <si>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</si>
  <si>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</si>
  <si>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</si>
  <si>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</si>
  <si>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</si>
  <si>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</si>
  <si>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</si>
  <si>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</si>
  <si>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</si>
  <si>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</si>
  <si>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</si>
  <si>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</si>
  <si>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</si>
  <si>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</si>
  <si>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</si>
  <si>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</si>
  <si>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</si>
  <si>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</si>
  <si>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</si>
  <si>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</si>
  <si>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</si>
  <si>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</si>
  <si>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</si>
  <si>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</si>
  <si>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</si>
  <si>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</si>
  <si>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</si>
  <si>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</si>
  <si>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</si>
  <si>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</si>
  <si>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</si>
  <si>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</si>
  <si>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</si>
  <si>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</si>
  <si>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</si>
  <si>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</si>
  <si>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</si>
  <si>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</si>
  <si>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</si>
  <si>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</si>
  <si>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</si>
  <si>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</si>
  <si>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</si>
  <si>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</si>
  <si>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</si>
  <si>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</si>
  <si>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</si>
  <si>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</si>
  <si>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</si>
  <si>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</si>
  <si>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</si>
  <si>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</si>
  <si>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</si>
  <si>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</si>
  <si>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</si>
  <si>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</si>
  <si>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</si>
  <si>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</si>
  <si>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</si>
  <si>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</si>
  <si>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</si>
  <si>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</si>
  <si>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</si>
  <si>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</si>
  <si>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</si>
  <si>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</si>
  <si>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</si>
  <si>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</si>
  <si>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</si>
  <si>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</si>
  <si>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</si>
  <si>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</si>
  <si>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</si>
  <si>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</si>
  <si>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</si>
  <si>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</si>
  <si>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</si>
  <si>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</si>
  <si>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</si>
  <si>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</si>
  <si>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</si>
  <si>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</si>
  <si>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</si>
  <si>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</si>
  <si>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</si>
  <si>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</si>
  <si>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</si>
  <si>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</si>
  <si>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</si>
  <si>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</si>
  <si>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</si>
  <si>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</si>
  <si>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</si>
  <si>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</si>
  <si>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</si>
  <si>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</si>
  <si>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</si>
  <si>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</si>
  <si>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</si>
  <si>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</si>
  <si>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</si>
  <si>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</si>
  <si>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</si>
  <si>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</si>
  <si>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</si>
  <si>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</si>
  <si>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</si>
  <si>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</si>
  <si>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</si>
  <si>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</si>
  <si>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</si>
  <si>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</si>
  <si>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</si>
  <si>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</si>
  <si>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</si>
  <si>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</si>
  <si>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</si>
  <si>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</si>
  <si>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</si>
  <si>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</si>
  <si>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</si>
  <si>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</si>
  <si>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</si>
  <si>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</si>
  <si>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</si>
  <si>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</si>
  <si>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</si>
  <si>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</si>
  <si>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</si>
  <si>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</si>
  <si>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</si>
  <si>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</si>
  <si>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</si>
  <si>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</si>
  <si>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</si>
  <si>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</si>
  <si>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</si>
  <si>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</si>
  <si>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</si>
  <si>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</si>
  <si>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</si>
  <si>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</si>
  <si>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</si>
  <si>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</si>
  <si>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</si>
  <si>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</si>
  <si>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</si>
  <si>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</si>
  <si>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</si>
  <si>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</si>
  <si>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</si>
  <si>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</si>
  <si>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</si>
  <si>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</si>
  <si>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</si>
  <si>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</si>
  <si>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</si>
  <si>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</si>
  <si>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</si>
  <si>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</si>
  <si>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</si>
  <si>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</si>
  <si>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</si>
  <si>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</si>
  <si>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</si>
  <si>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</si>
  <si>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</si>
  <si>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</si>
  <si>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</si>
  <si>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</si>
  <si>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</si>
  <si>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</si>
  <si>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</si>
  <si>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</si>
  <si>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</si>
  <si>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</si>
  <si>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</si>
  <si>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</si>
  <si>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</si>
  <si>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</si>
  <si>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</si>
  <si>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</si>
  <si>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</si>
  <si>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</si>
  <si>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</si>
  <si>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</si>
  <si>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</si>
  <si>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</si>
  <si>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</si>
  <si>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</si>
  <si>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</si>
  <si>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</si>
  <si>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</si>
  <si>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</si>
  <si>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</si>
  <si>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</si>
  <si>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</si>
  <si>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</si>
  <si>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</si>
  <si>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</si>
  <si>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</si>
  <si>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</si>
  <si>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</si>
  <si>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</si>
  <si>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</si>
  <si>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</si>
  <si>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</si>
  <si>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</si>
  <si>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</si>
  <si>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</si>
  <si>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</si>
  <si>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</si>
  <si>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</si>
  <si>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</si>
  <si>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</si>
  <si>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</si>
  <si>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</si>
  <si>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</si>
  <si>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</si>
  <si>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</si>
  <si>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</si>
  <si>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</si>
  <si>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</si>
  <si>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</si>
  <si>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</si>
  <si>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</si>
  <si>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</si>
  <si>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</si>
  <si>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</si>
  <si>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</si>
  <si>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</si>
  <si>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</si>
  <si>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</si>
  <si>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</si>
  <si>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</si>
  <si>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</si>
  <si>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</si>
  <si>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</si>
  <si>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</si>
  <si>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</si>
  <si>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</si>
  <si>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</si>
  <si>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</si>
  <si>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</si>
  <si>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</si>
  <si>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</si>
  <si>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</si>
  <si>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</si>
  <si>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</si>
  <si>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</si>
  <si>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</si>
  <si>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</si>
  <si>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</si>
  <si>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</si>
  <si>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</si>
  <si>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</si>
  <si>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</si>
  <si>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</si>
  <si>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</si>
  <si>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</si>
  <si>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</si>
  <si>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</si>
  <si>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</si>
  <si>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</si>
  <si>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</si>
  <si>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</si>
  <si>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</si>
  <si>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</si>
  <si>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</si>
  <si>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</si>
  <si>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</si>
  <si>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</si>
  <si>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</si>
  <si>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</si>
  <si>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</si>
  <si>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</si>
  <si>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</si>
  <si>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</si>
  <si>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</si>
  <si>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</si>
  <si>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</si>
  <si>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</si>
  <si>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</si>
  <si>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</si>
  <si>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</si>
  <si>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</si>
  <si>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</si>
  <si>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</si>
  <si>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</si>
  <si>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</si>
  <si>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</si>
  <si>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</si>
  <si>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</si>
  <si>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</si>
  <si>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</si>
  <si>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</si>
  <si>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</si>
  <si>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</si>
  <si>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</si>
  <si>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</si>
  <si>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</si>
  <si>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</si>
  <si>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</si>
  <si>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</si>
  <si>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</si>
  <si>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</si>
  <si>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</si>
  <si>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</si>
  <si>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</si>
  <si>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</si>
  <si>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</si>
  <si>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</si>
  <si>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</si>
  <si>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</si>
  <si>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</si>
  <si>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</si>
  <si>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</si>
  <si>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</si>
  <si>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</si>
  <si>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</si>
  <si>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</si>
  <si>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</si>
  <si>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</si>
  <si>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</si>
  <si>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</si>
  <si>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</si>
  <si>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</si>
  <si>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</si>
  <si>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</si>
  <si>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</si>
  <si>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</si>
  <si>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</si>
  <si>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</si>
  <si>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</si>
  <si>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</si>
  <si>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</si>
  <si>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</si>
  <si>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</si>
  <si>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</si>
  <si>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</si>
  <si>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</si>
  <si>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</si>
  <si>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</si>
  <si>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</si>
  <si>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</si>
  <si>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</si>
  <si>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</si>
  <si>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</si>
  <si>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</si>
  <si>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</si>
  <si>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</si>
  <si>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</si>
  <si>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</si>
  <si>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</si>
  <si>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</si>
  <si>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</si>
  <si>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</si>
  <si>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</si>
  <si>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</si>
  <si>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</si>
  <si>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</si>
  <si>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</si>
  <si>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</si>
  <si>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</si>
  <si>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</si>
  <si>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</si>
  <si>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</si>
  <si>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</si>
  <si>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</si>
  <si>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</si>
  <si>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</si>
  <si>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</si>
  <si>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</si>
  <si>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</si>
  <si>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</si>
  <si>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</si>
  <si>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</si>
  <si>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</si>
  <si>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</si>
  <si>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</si>
  <si>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</si>
  <si>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</si>
  <si>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</si>
  <si>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</si>
  <si>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</si>
  <si>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</si>
  <si>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</si>
  <si>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</si>
  <si>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</si>
  <si>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</si>
  <si>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</si>
  <si>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</si>
  <si>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</si>
  <si>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</si>
  <si>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</si>
  <si>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</si>
  <si>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</si>
  <si>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</si>
  <si>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</si>
  <si>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</si>
  <si>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</si>
  <si>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</si>
  <si>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</si>
  <si>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</si>
  <si>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</si>
  <si>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</si>
  <si>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</si>
  <si>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</si>
  <si>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</si>
  <si>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</si>
  <si>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</si>
  <si>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</si>
  <si>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</si>
  <si>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</si>
  <si>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</si>
  <si>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</si>
  <si>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</si>
  <si>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</si>
  <si>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</si>
  <si>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</si>
  <si>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</si>
  <si>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</si>
  <si>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</si>
  <si>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</si>
  <si>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</si>
  <si>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</si>
  <si>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</si>
  <si>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</si>
  <si>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</si>
  <si>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</si>
  <si>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</si>
  <si>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</si>
  <si>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</si>
  <si>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</si>
  <si>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</si>
  <si>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</si>
  <si>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</si>
  <si>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</si>
  <si>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</si>
  <si>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</si>
  <si>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</si>
  <si>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</si>
  <si>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</si>
  <si>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</si>
  <si>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</si>
  <si>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</si>
  <si>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</si>
  <si>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</si>
  <si>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</si>
  <si>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</si>
  <si>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</si>
  <si>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</si>
  <si>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</si>
  <si>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</si>
  <si>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</si>
  <si>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</si>
  <si>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</si>
  <si>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</si>
  <si>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</si>
  <si>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</si>
  <si>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</si>
  <si>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</si>
  <si>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</si>
  <si>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</si>
  <si>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</si>
  <si>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</si>
  <si>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</si>
  <si>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</si>
  <si>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</si>
  <si>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</si>
  <si>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</si>
  <si>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</si>
  <si>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</si>
  <si>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</si>
  <si>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</si>
  <si>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</si>
  <si>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</si>
  <si>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</si>
  <si>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</si>
  <si>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</si>
  <si>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</si>
  <si>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</si>
  <si>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</si>
  <si>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</si>
  <si>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</si>
  <si>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</si>
  <si>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</si>
  <si>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</si>
  <si>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</si>
  <si>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</si>
  <si>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</si>
  <si>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</si>
  <si>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</si>
  <si>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</si>
  <si>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</si>
  <si>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</si>
  <si>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</si>
  <si>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</si>
  <si>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</si>
  <si>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</si>
  <si>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</si>
  <si>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</si>
  <si>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</si>
  <si>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</si>
  <si>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</si>
  <si>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</si>
  <si>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</si>
  <si>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</si>
  <si>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</si>
  <si>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</si>
  <si>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</si>
  <si>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</si>
  <si>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</si>
  <si>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</si>
  <si>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</si>
  <si>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</si>
  <si>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</si>
  <si>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</si>
  <si>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</si>
  <si>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</si>
  <si>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</si>
  <si>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</si>
  <si>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</si>
  <si>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</si>
  <si>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</si>
  <si>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</si>
  <si>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</si>
  <si>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</si>
  <si>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</si>
  <si>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</si>
  <si>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</si>
  <si>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</si>
  <si>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</si>
  <si>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</si>
  <si>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</si>
  <si>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</si>
  <si>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</si>
  <si>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</si>
  <si>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</si>
  <si>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</si>
  <si>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</si>
  <si>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</si>
  <si>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</si>
  <si>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</si>
  <si>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</si>
  <si>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</si>
  <si>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</si>
  <si>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</si>
  <si>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</si>
  <si>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</si>
  <si>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</si>
  <si>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</si>
  <si>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</si>
  <si>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</si>
  <si>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</si>
  <si>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</si>
  <si>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</si>
  <si>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</si>
  <si>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</si>
  <si>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</si>
  <si>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</si>
  <si>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</si>
  <si>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</si>
  <si>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</si>
  <si>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</si>
  <si>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</si>
  <si>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</si>
  <si>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</si>
  <si>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</si>
  <si>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</si>
  <si>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</si>
  <si>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</si>
  <si>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</si>
  <si>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</si>
  <si>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</si>
  <si>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</si>
  <si>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</si>
  <si>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</si>
  <si>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</si>
  <si>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</si>
  <si>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</si>
  <si>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</si>
  <si>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</si>
  <si>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</si>
  <si>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</si>
  <si>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</si>
  <si>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</si>
  <si>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</si>
  <si>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</si>
  <si>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</si>
  <si>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</si>
  <si>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</si>
  <si>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</si>
  <si>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</si>
  <si>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</si>
  <si>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</si>
  <si>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</si>
  <si>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</si>
  <si>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</si>
  <si>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</si>
  <si>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</si>
  <si>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</si>
  <si>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</si>
  <si>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</si>
  <si>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</si>
  <si>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</si>
  <si>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</si>
  <si>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</si>
  <si>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</si>
  <si>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</si>
  <si>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</si>
  <si>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</si>
  <si>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</si>
  <si>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</si>
  <si>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</si>
  <si>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</si>
  <si>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</si>
  <si>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</si>
  <si>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</si>
  <si>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</si>
  <si>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</si>
  <si>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</si>
  <si>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</si>
  <si>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</si>
  <si>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</si>
  <si>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</si>
  <si>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</si>
  <si>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</si>
  <si>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</si>
  <si>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</si>
  <si>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</si>
  <si>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</si>
  <si>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</si>
  <si>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</si>
  <si>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</si>
  <si>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</si>
  <si>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</si>
  <si>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</si>
  <si>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</si>
  <si>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</si>
  <si>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</si>
  <si>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</si>
  <si>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</si>
  <si>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</si>
  <si>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</si>
  <si>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</si>
  <si>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</si>
  <si>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</si>
  <si>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</si>
  <si>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</si>
  <si>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</si>
  <si>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</si>
  <si>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</si>
  <si>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</si>
  <si>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</si>
  <si>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</si>
  <si>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</si>
  <si>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</si>
  <si>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</si>
  <si>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</si>
  <si>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</si>
  <si>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</si>
  <si>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</si>
  <si>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</si>
  <si>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</si>
  <si>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</si>
  <si>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</si>
  <si>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</si>
  <si>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</si>
  <si>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</si>
  <si>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</si>
  <si>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</si>
  <si>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</si>
  <si>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</si>
  <si>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</si>
  <si>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</si>
  <si>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</si>
  <si>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</si>
  <si>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</si>
  <si>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</si>
  <si>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</si>
  <si>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</si>
  <si>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</si>
  <si>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</si>
  <si>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</si>
  <si>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</si>
  <si>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</si>
  <si>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</si>
  <si>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</si>
  <si>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</si>
  <si>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</si>
  <si>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</si>
  <si>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</si>
  <si>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</si>
  <si>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</si>
  <si>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</si>
  <si>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</si>
  <si>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</si>
  <si>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</si>
  <si>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</si>
  <si>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</si>
  <si>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</si>
  <si>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</si>
  <si>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</si>
  <si>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</si>
  <si>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</si>
  <si>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</si>
  <si>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</si>
  <si>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</si>
  <si>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</si>
  <si>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</si>
  <si>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</si>
  <si>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</si>
  <si>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</si>
  <si>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</si>
  <si>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</si>
  <si>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</si>
  <si>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</si>
  <si>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</si>
  <si>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</si>
  <si>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</si>
  <si>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</si>
  <si>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</si>
  <si>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</si>
  <si>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</si>
  <si>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</si>
  <si>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</si>
  <si>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</si>
  <si>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</si>
  <si>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</si>
  <si>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</si>
  <si>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</si>
  <si>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</si>
  <si>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</si>
  <si>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</si>
  <si>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</si>
  <si>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</si>
  <si>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</si>
  <si>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</si>
  <si>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</si>
  <si>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</si>
  <si>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</si>
  <si>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</si>
  <si>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</si>
  <si>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</si>
  <si>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</si>
  <si>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</si>
  <si>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</si>
  <si>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</si>
  <si>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</si>
  <si>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</si>
  <si>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</si>
  <si>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</si>
  <si>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</si>
  <si>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</si>
  <si>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</si>
  <si>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</si>
  <si>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</si>
  <si>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</si>
  <si>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</si>
  <si>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</si>
  <si>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</si>
  <si>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</si>
  <si>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</si>
  <si>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</si>
  <si>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</si>
  <si>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</si>
  <si>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</si>
  <si>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</si>
  <si>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</si>
  <si>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</si>
  <si>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</si>
  <si>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</si>
  <si>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</si>
  <si>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</si>
  <si>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</si>
  <si>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</si>
  <si>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</si>
  <si>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</si>
  <si>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</si>
  <si>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</si>
  <si>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</si>
  <si>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</si>
  <si>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</si>
  <si>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</si>
  <si>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</si>
  <si>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</si>
  <si>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</si>
  <si>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</si>
  <si>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</si>
  <si>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</si>
  <si>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</si>
  <si>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</si>
  <si>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</si>
  <si>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</si>
  <si>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</si>
  <si>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</si>
  <si>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</si>
  <si>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</si>
  <si>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</si>
  <si>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</si>
  <si>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</si>
  <si>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</si>
  <si>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</si>
  <si>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</si>
  <si>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</si>
  <si>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</si>
  <si>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</si>
  <si>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</si>
  <si>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</si>
  <si>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</si>
  <si>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</si>
  <si>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</si>
  <si>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</si>
  <si>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</si>
  <si>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</si>
  <si>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</si>
  <si>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</si>
  <si>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</si>
  <si>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</si>
  <si>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</si>
  <si>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</si>
  <si>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</si>
  <si>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</si>
  <si>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</si>
  <si>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</si>
  <si>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</si>
  <si>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</si>
  <si>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</si>
  <si>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</si>
  <si>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</si>
  <si>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</si>
  <si>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</si>
  <si>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</si>
  <si>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</si>
  <si>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</si>
  <si>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</si>
  <si>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</si>
  <si>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</si>
  <si>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</si>
  <si>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</si>
  <si>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</si>
  <si>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</si>
  <si>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</si>
  <si>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</si>
  <si>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</si>
  <si>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</si>
  <si>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</si>
  <si>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</si>
  <si>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</si>
  <si>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</si>
  <si>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</si>
  <si>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</si>
  <si>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</si>
  <si>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</si>
  <si>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</si>
  <si>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</si>
  <si>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</si>
  <si>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</si>
  <si>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</si>
  <si>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</si>
  <si>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</si>
  <si>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</si>
  <si>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</si>
  <si>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</si>
  <si>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</si>
  <si>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</si>
  <si>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</si>
  <si>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</si>
  <si>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</si>
  <si>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</si>
  <si>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</si>
  <si>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</si>
  <si>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</si>
  <si>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</si>
  <si>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</si>
  <si>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</si>
  <si>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</si>
  <si>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</si>
  <si>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</si>
  <si>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</si>
  <si>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</si>
  <si>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</si>
  <si>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</si>
  <si>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</si>
  <si>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</si>
  <si>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</si>
  <si>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</si>
  <si>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</si>
  <si>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</si>
  <si>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</si>
  <si>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</si>
  <si>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</si>
  <si>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</si>
  <si>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</si>
  <si>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</si>
  <si>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</si>
  <si>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</si>
  <si>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</si>
  <si>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</si>
  <si>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</si>
  <si>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</si>
  <si>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</si>
  <si>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</si>
  <si>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</si>
  <si>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</si>
  <si>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</si>
  <si>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</si>
  <si>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</si>
  <si>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</si>
  <si>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</si>
  <si>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</si>
  <si>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</si>
  <si>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</si>
  <si>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</si>
  <si>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</si>
  <si>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</si>
  <si>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</si>
  <si>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</si>
  <si>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</si>
  <si>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</si>
  <si>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</si>
  <si>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</si>
  <si>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</si>
  <si>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</si>
  <si>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</si>
  <si>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</si>
  <si>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</si>
  <si>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</si>
  <si>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</si>
  <si>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</si>
  <si>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</si>
  <si>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</si>
  <si>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</si>
  <si>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</si>
  <si>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</si>
  <si>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</si>
  <si>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</si>
  <si>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</si>
  <si>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</si>
  <si>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</si>
  <si>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</si>
  <si>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</si>
  <si>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</si>
  <si>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</si>
  <si>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</si>
  <si>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</si>
  <si>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</si>
  <si>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</si>
  <si>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</si>
  <si>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</si>
  <si>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</si>
  <si>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</si>
  <si>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</si>
  <si>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</si>
  <si>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</si>
  <si>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</si>
  <si>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</si>
  <si>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</si>
  <si>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</si>
  <si>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</si>
  <si>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</si>
  <si>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</si>
  <si>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</si>
  <si>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</si>
  <si>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</si>
  <si>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</si>
  <si>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</si>
  <si>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</si>
  <si>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</si>
  <si>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</si>
  <si>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</si>
  <si>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</si>
  <si>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</si>
  <si>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</si>
  <si>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</si>
  <si>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</si>
  <si>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</si>
  <si>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</si>
  <si>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</si>
  <si>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</si>
  <si>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</si>
  <si>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</si>
  <si>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</si>
  <si>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</si>
  <si>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</si>
  <si>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</si>
  <si>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</si>
  <si>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</si>
  <si>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</si>
  <si>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</si>
  <si>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</si>
  <si>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</si>
  <si>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</si>
  <si>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</si>
  <si>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</si>
  <si>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</si>
  <si>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</si>
  <si>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</si>
  <si>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</si>
  <si>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</si>
  <si>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</si>
  <si>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</si>
  <si>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</si>
  <si>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</si>
  <si>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</si>
  <si>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</si>
  <si>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</si>
  <si>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</si>
  <si>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</si>
  <si>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</si>
  <si>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</si>
  <si>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</si>
  <si>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</si>
  <si>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</si>
  <si>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</si>
  <si>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</si>
  <si>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</si>
  <si>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</si>
  <si>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</si>
  <si>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</si>
  <si>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</si>
  <si>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</si>
  <si>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</si>
  <si>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</si>
  <si>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</si>
  <si>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</si>
  <si>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</si>
  <si>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</si>
  <si>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</si>
  <si>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</si>
  <si>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</si>
  <si>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</si>
  <si>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</si>
  <si>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</si>
  <si>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</si>
  <si>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</si>
  <si>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</si>
  <si>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</si>
  <si>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</si>
  <si>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</si>
  <si>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</si>
  <si>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</si>
  <si>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</si>
  <si>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</si>
  <si>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</si>
  <si>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</si>
  <si>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</si>
  <si>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</si>
  <si>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</si>
  <si>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</si>
  <si>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</si>
  <si>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</si>
  <si>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</si>
  <si>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</si>
  <si>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</si>
  <si>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</si>
  <si>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</si>
  <si>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</si>
  <si>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</si>
  <si>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</si>
  <si>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</si>
  <si>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</si>
  <si>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</si>
  <si>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</si>
  <si>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</si>
  <si>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</si>
  <si>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</si>
  <si>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</si>
  <si>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</si>
  <si>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</si>
  <si>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</si>
  <si>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</si>
  <si>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</si>
  <si>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</si>
  <si>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</si>
  <si>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</si>
  <si>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</si>
  <si>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</si>
  <si>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</si>
  <si>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</si>
  <si>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</si>
  <si>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</si>
  <si>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</si>
  <si>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</si>
  <si>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</si>
  <si>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</si>
  <si>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</si>
  <si>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</si>
  <si>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</si>
  <si>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</si>
  <si>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</si>
  <si>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</si>
  <si>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</si>
  <si>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</si>
  <si>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</si>
  <si>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</si>
  <si>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</si>
  <si>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</si>
  <si>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</si>
  <si>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</si>
  <si>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</si>
  <si>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</si>
  <si>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</si>
  <si>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</si>
  <si>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</si>
  <si>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</si>
  <si>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</si>
  <si>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</si>
  <si>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</si>
  <si>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</si>
  <si>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</si>
  <si>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</si>
  <si>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</si>
  <si>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</si>
  <si>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</si>
  <si>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</si>
  <si>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</si>
  <si>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</si>
  <si>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</si>
  <si>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</si>
  <si>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</si>
  <si>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</si>
  <si>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</si>
  <si>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</si>
  <si>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</si>
  <si>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</si>
  <si>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</si>
  <si>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</si>
  <si>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</si>
  <si>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</si>
  <si>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</si>
  <si>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</si>
  <si>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</si>
  <si>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</si>
  <si>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</si>
  <si>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</si>
  <si>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</si>
  <si>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</si>
  <si>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</si>
  <si>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</si>
  <si>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</si>
  <si>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</si>
  <si>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</si>
  <si>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</si>
  <si>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</si>
  <si>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</si>
  <si>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</si>
  <si>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</si>
  <si>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</si>
  <si>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</si>
  <si>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</si>
  <si>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</si>
  <si>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</si>
  <si>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</si>
  <si>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</si>
  <si>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</si>
  <si>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</si>
  <si>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</si>
  <si>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</si>
  <si>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</si>
  <si>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</si>
  <si>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</si>
  <si>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</si>
  <si>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</si>
  <si>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</si>
  <si>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</si>
  <si>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</si>
  <si>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</si>
  <si>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</si>
  <si>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</si>
  <si>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</si>
  <si>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</si>
  <si>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</si>
  <si>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</si>
  <si>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</si>
  <si>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</si>
  <si>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</si>
  <si>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</si>
  <si>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</si>
  <si>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</si>
  <si>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</si>
  <si>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</si>
  <si>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</si>
  <si>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</si>
  <si>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</si>
  <si>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</si>
  <si>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</si>
  <si>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</si>
  <si>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</si>
  <si>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</si>
  <si>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</si>
  <si>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</si>
  <si>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</si>
  <si>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</si>
  <si>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</si>
  <si>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</si>
  <si>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</si>
  <si>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</si>
  <si>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</si>
  <si>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</si>
  <si>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</si>
  <si>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</si>
  <si>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</si>
  <si>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</si>
  <si>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</si>
  <si>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</si>
  <si>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</si>
  <si>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</si>
  <si>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</si>
  <si>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</si>
  <si>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</si>
  <si>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</si>
  <si>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</si>
  <si>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</si>
  <si>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</si>
  <si>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</si>
  <si>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</si>
  <si>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</si>
  <si>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</si>
  <si>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</si>
  <si>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</si>
  <si>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</si>
  <si>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</si>
  <si>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</si>
  <si>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</si>
  <si>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</si>
  <si>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</si>
  <si>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</si>
  <si>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</si>
  <si>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</si>
  <si>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</si>
  <si>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</si>
  <si>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</si>
  <si>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</si>
  <si>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</si>
  <si>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</si>
  <si>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</si>
  <si>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</si>
  <si>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</si>
  <si>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</si>
  <si>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</si>
  <si>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</si>
  <si>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</si>
  <si>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</si>
  <si>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</si>
  <si>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</si>
  <si>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</si>
  <si>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</si>
  <si>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</si>
  <si>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</si>
  <si>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</si>
  <si>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</si>
  <si>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</si>
  <si>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</si>
  <si>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</si>
  <si>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</si>
  <si>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</si>
  <si>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</si>
  <si>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</si>
  <si>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</si>
  <si>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</si>
  <si>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</si>
  <si>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</si>
  <si>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</si>
  <si>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</si>
  <si>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</si>
  <si>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</si>
  <si>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</si>
  <si>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</si>
  <si>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</si>
  <si>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</si>
  <si>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</si>
  <si>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</si>
  <si>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</si>
  <si>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</si>
  <si>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</si>
  <si>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</si>
  <si>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</si>
  <si>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</si>
  <si>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</si>
  <si>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</si>
  <si>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</si>
  <si>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</si>
  <si>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</si>
  <si>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</si>
  <si>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</si>
  <si>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</si>
  <si>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</si>
  <si>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</si>
  <si>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</si>
  <si>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</si>
  <si>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</si>
  <si>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</si>
  <si>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</si>
  <si>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</si>
  <si>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</si>
  <si>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</si>
  <si>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</si>
  <si>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</si>
  <si>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</si>
  <si>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</si>
  <si>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</si>
  <si>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</si>
  <si>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</si>
  <si>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</si>
  <si>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</si>
  <si>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</si>
  <si>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</si>
  <si>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</si>
  <si>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</si>
  <si>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</si>
  <si>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</si>
  <si>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</si>
  <si>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</si>
  <si>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</si>
  <si>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</si>
  <si>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</si>
  <si>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</si>
  <si>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</si>
  <si>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</si>
  <si>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</si>
  <si>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</si>
  <si>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</si>
  <si>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</si>
  <si>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</si>
  <si>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</si>
  <si>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</si>
  <si>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</si>
  <si>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</si>
  <si>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</si>
  <si>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</si>
  <si>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</si>
  <si>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</si>
  <si>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</si>
  <si>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</si>
  <si>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</si>
  <si>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</si>
  <si>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</si>
  <si>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</si>
  <si>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</si>
  <si>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</si>
  <si>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</si>
  <si>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</si>
  <si>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</si>
  <si>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</si>
  <si>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</si>
  <si>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</si>
  <si>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</si>
  <si>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</si>
  <si>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</si>
  <si>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</si>
  <si>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</si>
  <si>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</si>
  <si>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</si>
  <si>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</si>
  <si>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</si>
  <si>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</si>
  <si>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</si>
  <si>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</si>
  <si>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</si>
  <si>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</si>
  <si>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</si>
  <si>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</si>
  <si>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</si>
  <si>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</si>
  <si>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</si>
  <si>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</si>
  <si>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</si>
  <si>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</si>
  <si>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</si>
  <si>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</si>
  <si>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</si>
  <si>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</si>
  <si>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</si>
  <si>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</si>
  <si>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</si>
  <si>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</si>
  <si>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</si>
  <si>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</si>
  <si>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</si>
  <si>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</si>
  <si>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</si>
  <si>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</si>
  <si>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</si>
  <si>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</si>
  <si>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</si>
  <si>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</si>
  <si>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</si>
  <si>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</si>
  <si>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</si>
  <si>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</si>
  <si>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</si>
  <si>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</si>
  <si>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</si>
  <si>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</si>
  <si>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</si>
  <si>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</si>
  <si>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</si>
  <si>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</si>
  <si>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</si>
  <si>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</si>
  <si>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</si>
  <si>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</si>
  <si>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</si>
  <si>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</si>
  <si>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</si>
  <si>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</si>
  <si>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</si>
  <si>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</si>
  <si>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</si>
  <si>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</si>
  <si>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</si>
  <si>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</si>
  <si>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</si>
  <si>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</si>
  <si>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</si>
  <si>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</si>
  <si>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</si>
  <si>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</si>
  <si>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</si>
  <si>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</si>
  <si>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</si>
  <si>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</si>
  <si>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</si>
  <si>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</si>
  <si>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</si>
  <si>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</si>
  <si>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</si>
  <si>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</si>
  <si>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</si>
  <si>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</si>
  <si>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</si>
  <si>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</si>
  <si>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</si>
  <si>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</si>
  <si>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</si>
  <si>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</si>
  <si>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</si>
  <si>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</si>
  <si>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</si>
  <si>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</si>
  <si>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</si>
  <si>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</si>
  <si>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</si>
  <si>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</si>
  <si>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</si>
  <si>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</si>
  <si>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</si>
  <si>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</si>
  <si>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</si>
  <si>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</si>
  <si>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</si>
  <si>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</si>
  <si>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</si>
  <si>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</si>
  <si>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</si>
  <si>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</si>
  <si>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</si>
  <si>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</si>
  <si>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</si>
  <si>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</si>
  <si>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</si>
  <si>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</si>
  <si>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</si>
  <si>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</si>
  <si>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</si>
  <si>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</si>
  <si>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</si>
  <si>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</si>
  <si>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</si>
  <si>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</si>
  <si>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</si>
  <si>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</si>
  <si>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</si>
  <si>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</si>
  <si>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</si>
  <si>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</si>
  <si>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</si>
  <si>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</si>
  <si>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</si>
  <si>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</si>
  <si>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</si>
  <si>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</si>
  <si>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</si>
  <si>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</si>
  <si>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</si>
  <si>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</si>
  <si>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</si>
  <si>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</si>
  <si>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</si>
  <si>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</si>
  <si>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</si>
  <si>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</si>
  <si>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</si>
  <si>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</si>
  <si>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</si>
  <si>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</si>
  <si>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</si>
  <si>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</si>
  <si>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</si>
  <si>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</si>
  <si>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</si>
  <si>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</si>
  <si>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</si>
  <si>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</si>
  <si>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</si>
  <si>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</si>
  <si>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</si>
  <si>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</si>
  <si>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</si>
  <si>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</si>
  <si>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</si>
  <si>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</si>
  <si>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</si>
  <si>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</si>
  <si>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</si>
  <si>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</si>
  <si>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</si>
  <si>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</si>
  <si>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</si>
  <si>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</si>
  <si>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</si>
  <si>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</si>
  <si>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</si>
  <si>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</si>
  <si>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</si>
  <si>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</si>
  <si>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</si>
  <si>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</si>
  <si>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</si>
  <si>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</si>
  <si>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</si>
  <si>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</si>
  <si>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</si>
  <si>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</si>
  <si>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</si>
  <si>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</si>
  <si>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</si>
  <si>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</si>
  <si>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</si>
  <si>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</si>
  <si>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</si>
  <si>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</si>
  <si>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</si>
  <si>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</si>
  <si>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</si>
  <si>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</si>
  <si>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</si>
  <si>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</si>
  <si>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</si>
  <si>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</si>
  <si>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</si>
  <si>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</si>
  <si>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</si>
  <si>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</si>
  <si>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</si>
  <si>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</si>
  <si>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</si>
  <si>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</si>
  <si>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</si>
  <si>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</si>
  <si>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</si>
  <si>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</si>
  <si>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</si>
  <si>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</si>
  <si>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</si>
  <si>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</si>
  <si>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</si>
  <si>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</si>
  <si>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</si>
  <si>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</si>
  <si>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</si>
  <si>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</si>
  <si>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</si>
  <si>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</si>
  <si>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</si>
  <si>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</si>
  <si>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</si>
  <si>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</si>
  <si>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</si>
  <si>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</si>
  <si>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</si>
  <si>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</si>
  <si>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</si>
  <si>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</si>
  <si>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</si>
  <si>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</si>
  <si>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</si>
  <si>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</si>
  <si>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</si>
  <si>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</si>
  <si>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</si>
  <si>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</si>
  <si>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</si>
  <si>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</si>
  <si>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</si>
  <si>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</si>
  <si>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</si>
  <si>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</si>
  <si>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</si>
  <si>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</si>
  <si>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</si>
  <si>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</si>
  <si>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</si>
  <si>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</si>
  <si>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</si>
  <si>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</si>
  <si>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</si>
  <si>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</si>
  <si>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</si>
  <si>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</si>
  <si>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</si>
  <si>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</si>
  <si>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</si>
  <si>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</si>
  <si>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</si>
  <si>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</si>
  <si>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</si>
  <si>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</si>
  <si>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</si>
  <si>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</si>
  <si>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</si>
  <si>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</si>
  <si>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</si>
  <si>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</si>
  <si>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</si>
  <si>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</si>
  <si>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</si>
  <si>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</si>
  <si>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</si>
  <si>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</si>
  <si>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</si>
  <si>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</si>
  <si>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</si>
  <si>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</si>
  <si>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</si>
  <si>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</si>
  <si>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</si>
  <si>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</si>
  <si>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</si>
  <si>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</si>
  <si>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</si>
  <si>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</si>
  <si>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</si>
  <si>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</si>
  <si>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</si>
  <si>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</si>
  <si>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</si>
  <si>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</si>
  <si>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</si>
  <si>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</si>
  <si>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</si>
  <si>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</si>
  <si>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</si>
  <si>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</si>
  <si>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</si>
  <si>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</si>
  <si>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</si>
  <si>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</si>
  <si>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</si>
  <si>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</si>
  <si>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</si>
  <si>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</si>
  <si>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</si>
  <si>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</si>
  <si>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</si>
  <si>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</si>
  <si>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</si>
  <si>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</si>
  <si>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</si>
  <si>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</si>
  <si>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</si>
  <si>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</si>
  <si>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</si>
  <si>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</si>
  <si>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</si>
  <si>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</si>
  <si>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</si>
  <si>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</si>
  <si>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</si>
  <si>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</si>
  <si>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</si>
  <si>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</si>
  <si>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</si>
  <si>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</si>
  <si>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</si>
  <si>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</si>
  <si>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</si>
  <si>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</si>
  <si>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</si>
  <si>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</si>
  <si>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</si>
  <si>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</si>
  <si>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</si>
  <si>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</si>
  <si>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</si>
  <si>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</si>
  <si>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</si>
  <si>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</si>
  <si>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</si>
  <si>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</si>
  <si>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</si>
  <si>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</si>
  <si>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</si>
  <si>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</si>
  <si>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</si>
  <si>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</si>
  <si>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</si>
  <si>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</si>
  <si>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</si>
  <si>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</si>
  <si>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</si>
  <si>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</si>
  <si>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</si>
  <si>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</si>
  <si>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</si>
  <si>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</si>
  <si>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</si>
  <si>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</si>
  <si>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</si>
  <si>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</si>
  <si>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</si>
  <si>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</si>
  <si>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</si>
  <si>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</si>
  <si>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</si>
  <si>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</si>
  <si>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</si>
  <si>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</si>
  <si>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</si>
  <si>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</si>
  <si>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</si>
  <si>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</si>
  <si>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</si>
  <si>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</si>
  <si>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</si>
  <si>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</si>
  <si>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</si>
  <si>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</si>
  <si>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</si>
  <si>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</si>
  <si>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</si>
  <si>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</si>
  <si>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</si>
  <si>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</si>
  <si>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</si>
  <si>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</si>
  <si>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</si>
  <si>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</si>
  <si>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</si>
  <si>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</si>
  <si>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</si>
  <si>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</si>
  <si>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</si>
  <si>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</si>
  <si>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</si>
  <si>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</si>
  <si>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</si>
  <si>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</si>
  <si>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</si>
  <si>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</si>
  <si>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</si>
  <si>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</si>
  <si>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</si>
  <si>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</si>
  <si>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</si>
  <si>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</si>
  <si>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</si>
  <si>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</si>
  <si>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</si>
  <si>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</si>
  <si>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</si>
  <si>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</si>
  <si>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</si>
  <si>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</si>
  <si>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</si>
  <si>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</si>
  <si>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</si>
  <si>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</si>
  <si>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</si>
  <si>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</si>
  <si>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</si>
  <si>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</si>
  <si>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</si>
  <si>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</si>
  <si>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</si>
  <si>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</si>
  <si>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</si>
  <si>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</si>
  <si>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</si>
  <si>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</si>
  <si>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</si>
  <si>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</si>
  <si>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</si>
  <si>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</si>
  <si>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</si>
  <si>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</si>
  <si>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</si>
  <si>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</si>
  <si>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</si>
  <si>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</si>
  <si>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</si>
  <si>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</si>
  <si>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</si>
  <si>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</si>
  <si>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</si>
  <si>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</si>
  <si>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</si>
  <si>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</si>
  <si>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</si>
  <si>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</si>
  <si>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</si>
  <si>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</si>
  <si>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</si>
  <si>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</si>
  <si>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</si>
  <si>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</si>
  <si>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</si>
  <si>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</si>
  <si>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</si>
  <si>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</si>
  <si>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</si>
  <si>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</si>
  <si>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</si>
  <si>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</si>
  <si>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</si>
  <si>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</si>
  <si>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</si>
  <si>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</si>
  <si>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</si>
  <si>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</si>
  <si>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</si>
  <si>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</si>
  <si>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</si>
  <si>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</si>
  <si>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</si>
  <si>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</si>
  <si>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</si>
  <si>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</si>
  <si>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</si>
  <si>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</si>
  <si>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</si>
  <si>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</si>
  <si>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</si>
  <si>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</si>
  <si>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</si>
  <si>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</si>
  <si>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</si>
  <si>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</si>
  <si>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</si>
  <si>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</si>
  <si>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</si>
  <si>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</si>
  <si>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</si>
  <si>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</si>
  <si>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</si>
  <si>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</si>
  <si>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</si>
  <si>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</si>
  <si>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</si>
  <si>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</si>
  <si>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</si>
  <si>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</si>
  <si>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</si>
  <si>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</si>
  <si>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</si>
  <si>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</si>
  <si>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</si>
  <si>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</si>
  <si>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</si>
  <si>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</si>
  <si>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</si>
  <si>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</si>
  <si>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</si>
  <si>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</si>
  <si>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</si>
  <si>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</si>
  <si>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</si>
  <si>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</si>
  <si>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</si>
  <si>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</si>
  <si>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</si>
  <si>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</si>
  <si>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</si>
  <si>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</si>
  <si>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</si>
  <si>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</si>
  <si>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</si>
  <si>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</si>
  <si>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</si>
  <si>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</si>
  <si>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</si>
  <si>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</si>
  <si>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</si>
  <si>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</si>
  <si>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</si>
  <si>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</si>
  <si>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</si>
  <si>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</si>
  <si>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</si>
  <si>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</si>
  <si>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</si>
  <si>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</si>
  <si>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</si>
  <si>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</si>
  <si>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</si>
  <si>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</si>
  <si>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</si>
  <si>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</si>
  <si>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</si>
  <si>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</si>
  <si>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</si>
  <si>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</si>
  <si>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</si>
  <si>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</si>
  <si>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</si>
  <si>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</si>
  <si>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</si>
  <si>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</si>
  <si>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</si>
  <si>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</si>
  <si>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</si>
  <si>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</si>
  <si>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</si>
  <si>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</si>
  <si>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</si>
  <si>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</si>
  <si>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</si>
  <si>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</si>
  <si>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</si>
  <si>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</si>
  <si>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</si>
  <si>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</si>
  <si>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</si>
  <si>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</si>
  <si>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</si>
  <si>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</si>
  <si>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</si>
  <si>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</si>
  <si>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</si>
  <si>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</si>
  <si>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</si>
  <si>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</si>
  <si>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</si>
  <si>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</si>
  <si>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</si>
  <si>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</si>
  <si>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</si>
  <si>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</si>
  <si>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</si>
  <si>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</si>
  <si>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</si>
  <si>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</si>
  <si>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</si>
  <si>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</si>
  <si>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</si>
  <si>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</si>
  <si>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</si>
  <si>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</si>
  <si>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</si>
  <si>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</si>
  <si>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</si>
  <si>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</si>
  <si>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</si>
  <si>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</si>
  <si>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</si>
  <si>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</si>
  <si>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</si>
  <si>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</si>
  <si>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</si>
  <si>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</si>
  <si>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</si>
  <si>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</si>
  <si>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</si>
  <si>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</si>
  <si>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</si>
  <si>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</si>
  <si>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</si>
  <si>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</si>
  <si>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</si>
  <si>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</si>
  <si>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</si>
  <si>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</si>
  <si>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</si>
  <si>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</si>
  <si>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</si>
  <si>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</si>
  <si>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</si>
  <si>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</si>
  <si>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</si>
  <si>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</si>
  <si>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</si>
  <si>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</si>
  <si>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</si>
  <si>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</si>
  <si>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</si>
  <si>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</si>
  <si>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</si>
  <si>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</si>
  <si>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</si>
  <si>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</si>
  <si>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</si>
  <si>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</si>
  <si>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</si>
  <si>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</si>
  <si>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</si>
  <si>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</si>
  <si>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</si>
  <si>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</si>
  <si>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</si>
  <si>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</si>
  <si>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</si>
  <si>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</si>
  <si>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</si>
  <si>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</si>
  <si>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</si>
  <si>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</si>
  <si>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</si>
  <si>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</si>
  <si>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</si>
  <si>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</si>
  <si>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</si>
  <si>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</si>
  <si>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</si>
  <si>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</si>
  <si>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</si>
  <si>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</si>
  <si>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</si>
  <si>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</si>
  <si>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</si>
  <si>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</si>
  <si>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</si>
  <si>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</si>
  <si>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</si>
  <si>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</si>
  <si>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</si>
  <si>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</si>
  <si>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</si>
  <si>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</si>
  <si>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</si>
  <si>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</si>
  <si>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</si>
  <si>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</si>
  <si>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</si>
  <si>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</si>
  <si>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</si>
  <si>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</si>
  <si>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</si>
  <si>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</si>
  <si>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</si>
  <si>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</si>
  <si>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</si>
  <si>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</si>
  <si>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</si>
  <si>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</si>
  <si>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</si>
  <si>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</si>
  <si>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</si>
  <si>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</si>
  <si>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</si>
  <si>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</si>
  <si>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</si>
  <si>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</si>
  <si>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</si>
  <si>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</si>
  <si>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</si>
  <si>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</si>
  <si>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</si>
  <si>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</si>
  <si>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</si>
  <si>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</si>
  <si>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</si>
  <si>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</si>
  <si>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</si>
  <si>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</si>
  <si>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</si>
  <si>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</si>
  <si>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</si>
  <si>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</si>
  <si>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</si>
  <si>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</si>
  <si>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</si>
  <si>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</si>
  <si>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</si>
  <si>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</si>
  <si>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</si>
  <si>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</si>
  <si>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</si>
  <si>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</si>
  <si>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</si>
  <si>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</si>
  <si>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</si>
  <si>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</si>
  <si>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</si>
  <si>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</si>
  <si>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</si>
  <si>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</si>
  <si>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</si>
  <si>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</si>
  <si>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</si>
  <si>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</si>
  <si>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</si>
  <si>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</si>
  <si>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</si>
  <si>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</si>
  <si>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</si>
  <si>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</si>
  <si>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</si>
  <si>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</si>
  <si>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</si>
  <si>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</si>
  <si>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</si>
  <si>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</si>
  <si>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</si>
  <si>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</si>
  <si>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</si>
  <si>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</si>
  <si>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</si>
  <si>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</si>
  <si>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</si>
  <si>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</si>
  <si>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</si>
  <si>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</si>
  <si>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</si>
  <si>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</si>
  <si>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</si>
  <si>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</si>
  <si>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</si>
  <si>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</si>
  <si>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</si>
  <si>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</si>
  <si>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</si>
  <si>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</si>
  <si>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</si>
  <si>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</si>
  <si>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</si>
  <si>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</si>
  <si>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</si>
  <si>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</si>
  <si>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</si>
  <si>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</si>
  <si>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</si>
  <si>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</si>
  <si>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</si>
  <si>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</si>
  <si>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</si>
  <si>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</si>
  <si>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</si>
  <si>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</si>
  <si>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</si>
  <si>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</si>
  <si>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</si>
  <si>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</si>
  <si>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</si>
  <si>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</si>
  <si>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</si>
  <si>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</si>
  <si>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</si>
  <si>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</si>
  <si>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</si>
  <si>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</si>
  <si>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</si>
  <si>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</si>
  <si>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</si>
  <si>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</si>
  <si>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</si>
  <si>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</si>
  <si>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</si>
  <si>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</si>
  <si>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</si>
  <si>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</si>
  <si>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</si>
  <si>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</si>
  <si>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</si>
  <si>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</si>
  <si>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</si>
  <si>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</si>
  <si>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</si>
  <si>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</si>
  <si>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</si>
  <si>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</si>
  <si>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</si>
  <si>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</si>
  <si>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</si>
  <si>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</si>
  <si>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</si>
  <si>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</si>
  <si>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</si>
  <si>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</si>
  <si>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</si>
  <si>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</si>
  <si>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</si>
  <si>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</si>
  <si>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</si>
  <si>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</si>
  <si>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</si>
  <si>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</si>
  <si>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</si>
  <si>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</si>
  <si>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</si>
  <si>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</si>
  <si>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</si>
  <si>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</si>
  <si>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</si>
  <si>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</si>
  <si>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</si>
  <si>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</si>
  <si>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</si>
  <si>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</si>
  <si>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</si>
  <si>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</si>
  <si>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</si>
  <si>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</si>
  <si>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</si>
  <si>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</si>
  <si>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</si>
  <si>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</si>
  <si>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</si>
  <si>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</si>
  <si>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</si>
  <si>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</si>
  <si>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</si>
  <si>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</si>
  <si>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</si>
  <si>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</si>
  <si>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</si>
  <si>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</si>
  <si>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</si>
  <si>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</si>
  <si>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</si>
  <si>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</si>
  <si>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</si>
  <si>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</si>
  <si>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</si>
  <si>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</si>
  <si>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</si>
  <si>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</si>
  <si>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</si>
  <si>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</si>
  <si>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</si>
  <si>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</si>
  <si>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</si>
  <si>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</si>
  <si>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</si>
  <si>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</si>
  <si>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</si>
  <si>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</si>
  <si>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</si>
  <si>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</si>
  <si>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</si>
  <si>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</si>
  <si>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</si>
  <si>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</si>
  <si>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</si>
  <si>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</si>
  <si>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</si>
  <si>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</si>
  <si>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</si>
  <si>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</si>
  <si>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</si>
  <si>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</si>
  <si>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</si>
  <si>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</si>
  <si>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</si>
  <si>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</si>
  <si>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</si>
  <si>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</si>
  <si>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</si>
  <si>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</si>
  <si>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</si>
  <si>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</si>
  <si>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</si>
  <si>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</si>
  <si>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</si>
  <si>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</si>
  <si>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</si>
  <si>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</si>
  <si>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</si>
  <si>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</si>
  <si>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</si>
  <si>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</si>
  <si>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</si>
  <si>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</si>
  <si>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</si>
  <si>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</si>
  <si>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</si>
  <si>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</si>
  <si>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</si>
  <si>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</si>
  <si>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</si>
  <si>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</si>
  <si>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</si>
  <si>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</si>
  <si>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</si>
  <si>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</si>
  <si>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</si>
  <si>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</si>
  <si>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</si>
  <si>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</si>
  <si>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</si>
  <si>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</si>
  <si>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</si>
  <si>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</si>
  <si>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</si>
  <si>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</si>
  <si>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</si>
  <si>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</si>
  <si>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</si>
  <si>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</si>
  <si>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</si>
  <si>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</si>
  <si>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</si>
  <si>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</si>
  <si>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</si>
  <si>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</si>
  <si>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</si>
  <si>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</si>
  <si>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</si>
  <si>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</si>
  <si>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</si>
  <si>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</si>
  <si>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</si>
  <si>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</si>
  <si>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</si>
  <si>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</si>
  <si>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</si>
  <si>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</si>
  <si>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</si>
  <si>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</si>
  <si>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</si>
  <si>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</si>
  <si>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</si>
  <si>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</si>
  <si>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</si>
  <si>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</si>
  <si>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</si>
  <si>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</si>
  <si>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</si>
  <si>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</si>
  <si>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</si>
  <si>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</si>
  <si>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</si>
  <si>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</si>
  <si>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</si>
  <si>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</si>
  <si>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</si>
  <si>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</si>
  <si>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</si>
  <si>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</si>
  <si>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</si>
  <si>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</si>
  <si>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</si>
  <si>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</si>
  <si>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</si>
  <si>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</si>
  <si>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</si>
  <si>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</si>
  <si>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</si>
  <si>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</si>
  <si>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</si>
  <si>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</si>
  <si>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</si>
  <si>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</si>
  <si>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</si>
  <si>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</si>
  <si>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</si>
  <si>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</si>
  <si>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</si>
  <si>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</si>
  <si>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</si>
  <si>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</si>
  <si>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</si>
  <si>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</si>
  <si>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</si>
  <si>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</si>
  <si>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</si>
  <si>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</si>
  <si>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</si>
  <si>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</si>
  <si>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</si>
  <si>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</si>
  <si>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</si>
  <si>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</si>
  <si>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</si>
  <si>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</si>
  <si>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</si>
  <si>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</si>
  <si>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</si>
  <si>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</si>
  <si>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</si>
  <si>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</si>
  <si>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</si>
  <si>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</si>
  <si>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</si>
  <si>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</si>
  <si>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</si>
  <si>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</si>
  <si>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</si>
  <si>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</si>
  <si>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</si>
  <si>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</si>
  <si>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</si>
  <si>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</si>
  <si>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</si>
  <si>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</si>
  <si>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</si>
  <si>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</si>
  <si>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</si>
  <si>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</si>
  <si>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</si>
  <si>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</si>
  <si>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</si>
  <si>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</si>
  <si>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</si>
  <si>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</si>
  <si>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</si>
  <si>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</si>
  <si>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</si>
  <si>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</si>
  <si>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</si>
  <si>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</si>
  <si>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</si>
  <si>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</si>
  <si>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</si>
  <si>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</si>
  <si>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</si>
  <si>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</si>
  <si>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</si>
  <si>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</si>
  <si>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</si>
  <si>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</si>
  <si>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</si>
  <si>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</si>
  <si>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</si>
  <si>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</si>
  <si>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</si>
  <si>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</si>
  <si>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</si>
  <si>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</si>
  <si>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</si>
  <si>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</si>
  <si>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</si>
  <si>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</si>
  <si>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</si>
  <si>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</si>
  <si>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</si>
  <si>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</si>
  <si>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</si>
  <si>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</si>
  <si>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</si>
  <si>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</si>
  <si>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</si>
  <si>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</si>
  <si>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</si>
  <si>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</si>
  <si>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</si>
  <si>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</si>
  <si>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</si>
  <si>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</si>
  <si>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</si>
  <si>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</si>
  <si>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</si>
  <si>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</si>
  <si>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</si>
  <si>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</si>
  <si>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</si>
  <si>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</si>
  <si>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</si>
  <si>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</si>
  <si>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</si>
  <si>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</si>
  <si>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</si>
  <si>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</si>
  <si>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</si>
  <si>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</si>
  <si>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</si>
  <si>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</si>
  <si>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</si>
  <si>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</si>
  <si>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</si>
  <si>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</si>
  <si>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</si>
  <si>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</si>
  <si>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</si>
  <si>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</si>
  <si>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</si>
  <si>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</si>
  <si>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</si>
  <si>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</si>
  <si>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</si>
  <si>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</si>
  <si>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</si>
  <si>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</si>
  <si>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</si>
  <si>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</si>
  <si>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</si>
  <si>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</si>
  <si>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</si>
  <si>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</si>
  <si>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</si>
  <si>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</si>
  <si>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</si>
  <si>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</si>
  <si>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</si>
  <si>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</si>
  <si>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</si>
  <si>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</si>
  <si>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</si>
  <si>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</si>
  <si>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</si>
  <si>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</si>
  <si>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</si>
  <si>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</si>
  <si>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</si>
  <si>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</si>
  <si>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</si>
  <si>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</si>
  <si>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</si>
  <si>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</si>
  <si>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</si>
  <si>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</si>
  <si>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</si>
  <si>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</si>
  <si>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</si>
  <si>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</si>
  <si>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</si>
  <si>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</si>
  <si>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</si>
  <si>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</si>
  <si>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</si>
  <si>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</si>
  <si>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</si>
  <si>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</si>
  <si>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</si>
  <si>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</si>
  <si>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</si>
  <si>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</si>
  <si>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</si>
  <si>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</si>
  <si>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</si>
  <si>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</si>
  <si>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</si>
  <si>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</si>
  <si>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</si>
  <si>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</si>
  <si>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</si>
  <si>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</si>
  <si>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</si>
  <si>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</si>
  <si>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</si>
  <si>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</si>
  <si>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</si>
  <si>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</si>
  <si>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</si>
  <si>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</si>
  <si>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</si>
  <si>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</si>
  <si>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</si>
  <si>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</si>
  <si>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</si>
  <si>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</si>
  <si>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</si>
  <si>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</si>
  <si>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</si>
  <si>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</si>
  <si>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</si>
  <si>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</si>
  <si>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</si>
  <si>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</si>
  <si>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</si>
  <si>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</si>
  <si>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</si>
  <si>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</si>
  <si>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</si>
  <si>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</si>
  <si>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</si>
  <si>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</si>
  <si>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</si>
  <si>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</si>
  <si>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</si>
  <si>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</si>
  <si>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</si>
  <si>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</si>
  <si>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</si>
  <si>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</si>
  <si>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</si>
  <si>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</si>
  <si>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</si>
  <si>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</si>
  <si>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</si>
  <si>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</si>
  <si>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</si>
  <si>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</si>
  <si>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</si>
  <si>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</si>
  <si>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</si>
  <si>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</si>
  <si>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</si>
  <si>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</si>
  <si>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</si>
  <si>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</si>
  <si>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</si>
  <si>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</si>
  <si>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</si>
  <si>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</si>
  <si>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</si>
  <si>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</si>
  <si>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</si>
  <si>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</si>
  <si>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</si>
  <si>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</si>
  <si>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</si>
  <si>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</si>
  <si>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</si>
  <si>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</si>
  <si>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</si>
  <si>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</si>
  <si>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</si>
  <si>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</si>
  <si>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</si>
  <si>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</si>
  <si>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</si>
  <si>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</si>
  <si>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</si>
  <si>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</si>
  <si>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</si>
  <si>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</si>
  <si>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</si>
  <si>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</si>
  <si>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</si>
  <si>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</si>
  <si>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</si>
  <si>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</si>
  <si>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</si>
  <si>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</si>
  <si>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</si>
  <si>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</si>
  <si>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</si>
  <si>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</si>
  <si>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</si>
  <si>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</si>
  <si>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</si>
  <si>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</si>
  <si>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</si>
  <si>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</si>
  <si>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</si>
  <si>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</si>
  <si>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</si>
  <si>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</si>
  <si>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</si>
  <si>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</si>
  <si>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</si>
  <si>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</si>
  <si>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</si>
  <si>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</si>
  <si>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</si>
  <si>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</si>
  <si>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</si>
  <si>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</si>
  <si>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</si>
  <si>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</si>
  <si>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</si>
  <si>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</si>
  <si>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</si>
  <si>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</si>
  <si>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</si>
  <si>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</si>
  <si>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</si>
  <si>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</si>
  <si>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</si>
  <si>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</si>
  <si>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</si>
  <si>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</si>
  <si>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</si>
  <si>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</si>
  <si>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</si>
  <si>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</si>
  <si>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</si>
  <si>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</si>
  <si>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</si>
  <si>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</si>
  <si>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</si>
  <si>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</si>
  <si>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</si>
  <si>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</si>
  <si>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</si>
  <si>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</si>
  <si>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</si>
  <si>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</si>
  <si>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</si>
  <si>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</si>
  <si>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</si>
  <si>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</si>
  <si>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</si>
  <si>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</si>
  <si>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</si>
  <si>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</si>
  <si>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</si>
  <si>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</si>
  <si>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</si>
  <si>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</si>
  <si>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</si>
  <si>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</si>
  <si>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</si>
  <si>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</si>
  <si>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</si>
  <si>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</si>
  <si>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</si>
  <si>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</si>
  <si>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</si>
  <si>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</si>
  <si>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</si>
  <si>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</si>
  <si>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</si>
  <si>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</si>
  <si>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</si>
  <si>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</si>
  <si>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</si>
  <si>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</si>
  <si>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</si>
  <si>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</si>
  <si>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</si>
  <si>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</si>
  <si>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</si>
  <si>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</si>
  <si>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</si>
  <si>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</si>
  <si>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</si>
  <si>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</si>
  <si>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</si>
  <si>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</si>
  <si>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</si>
  <si>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</si>
  <si>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</si>
  <si>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</si>
  <si>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</si>
  <si>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</si>
  <si>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</si>
  <si>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</si>
  <si>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</si>
  <si>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</si>
  <si>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</si>
  <si>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</si>
  <si>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</si>
  <si>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</si>
  <si>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</si>
  <si>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</si>
  <si>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</si>
  <si>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</si>
  <si>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</si>
  <si>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</si>
  <si>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</si>
  <si>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</si>
  <si>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</si>
  <si>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</si>
  <si>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</si>
  <si>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</si>
  <si>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</si>
  <si>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</si>
  <si>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</si>
  <si>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</si>
  <si>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</si>
  <si>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</si>
  <si>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</si>
  <si>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</si>
  <si>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</si>
  <si>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</si>
  <si>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</si>
  <si>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</si>
  <si>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</si>
  <si>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</si>
  <si>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</si>
  <si>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</si>
  <si>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</si>
  <si>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</si>
  <si>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</si>
  <si>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</si>
  <si>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</si>
  <si>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</si>
  <si>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</si>
  <si>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</si>
  <si>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</si>
  <si>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</si>
  <si>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</si>
  <si>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</si>
  <si>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</si>
  <si>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</si>
  <si>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</si>
  <si>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</si>
  <si>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</si>
  <si>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</si>
  <si>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</si>
  <si>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</si>
  <si>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</si>
  <si>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</si>
  <si>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</si>
  <si>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</si>
  <si>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</si>
  <si>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</si>
  <si>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</si>
  <si>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</si>
  <si>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</si>
  <si>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</si>
  <si>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</si>
  <si>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</si>
  <si>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</si>
  <si>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</si>
  <si>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</si>
  <si>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</si>
  <si>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</si>
  <si>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</si>
  <si>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</si>
  <si>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</si>
  <si>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</si>
  <si>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</si>
  <si>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</si>
  <si>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</si>
  <si>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</si>
  <si>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</si>
  <si>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</si>
  <si>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</si>
  <si>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</si>
  <si>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</si>
  <si>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</si>
  <si>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</si>
  <si>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</si>
  <si>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</si>
  <si>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</si>
  <si>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</si>
  <si>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</si>
  <si>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</si>
  <si>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</si>
  <si>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</si>
  <si>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</si>
  <si>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</si>
  <si>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</si>
  <si>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</si>
  <si>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</si>
  <si>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</si>
  <si>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</si>
  <si>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</si>
  <si>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</si>
  <si>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</si>
  <si>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</si>
  <si>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</si>
  <si>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</si>
  <si>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</si>
  <si>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</si>
  <si>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</si>
  <si>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</si>
  <si>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</si>
  <si>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</si>
  <si>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</si>
  <si>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</si>
  <si>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</si>
  <si>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</si>
  <si>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</si>
  <si>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</si>
  <si>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</si>
  <si>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</si>
  <si>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</si>
  <si>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</si>
  <si>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</si>
  <si>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</si>
  <si>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</si>
  <si>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</si>
  <si>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</si>
  <si>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</si>
  <si>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</si>
  <si>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</si>
  <si>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</si>
  <si>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</si>
  <si>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</si>
  <si>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</si>
  <si>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</si>
  <si>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</si>
  <si>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</si>
  <si>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</si>
  <si>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</si>
  <si>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</si>
  <si>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</si>
  <si>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</si>
  <si>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</si>
  <si>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</si>
  <si>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</si>
  <si>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</si>
  <si>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</si>
  <si>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</si>
  <si>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</si>
  <si>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</si>
  <si>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</si>
  <si>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</si>
  <si>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</si>
  <si>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</si>
  <si>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</si>
  <si>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</si>
  <si>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</si>
  <si>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</si>
  <si>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</si>
  <si>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</si>
  <si>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</si>
  <si>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</si>
  <si>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</si>
  <si>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</si>
  <si>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</si>
  <si>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</si>
  <si>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</si>
  <si>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</si>
  <si>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</si>
  <si>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</si>
  <si>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</si>
  <si>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</si>
  <si>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</si>
  <si>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</si>
  <si>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</si>
  <si>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</si>
  <si>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</si>
  <si>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</si>
  <si>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</si>
  <si>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</si>
  <si>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</si>
  <si>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</si>
  <si>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</si>
  <si>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</si>
  <si>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</si>
  <si>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</si>
  <si>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</si>
  <si>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</si>
  <si>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</si>
  <si>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</si>
  <si>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</si>
  <si>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</si>
  <si>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</si>
  <si>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</si>
  <si>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</si>
  <si>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</si>
  <si>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</si>
  <si>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</si>
  <si>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</si>
  <si>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</si>
  <si>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</si>
  <si>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</si>
  <si>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</si>
  <si>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</si>
  <si>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</si>
  <si>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</si>
  <si>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</si>
  <si>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</si>
  <si>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</si>
  <si>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</si>
  <si>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</si>
  <si>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</si>
  <si>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</si>
  <si>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</si>
  <si>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</si>
  <si>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</si>
  <si>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</si>
  <si>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</si>
  <si>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</si>
  <si>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</si>
  <si>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</si>
  <si>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</si>
  <si>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</si>
  <si>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</si>
  <si>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</si>
  <si>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</si>
  <si>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</si>
  <si>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</si>
  <si>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</si>
  <si>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</si>
  <si>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</si>
  <si>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</si>
  <si>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</si>
  <si>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</si>
  <si>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</si>
  <si>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</si>
  <si>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</si>
  <si>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</si>
  <si>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</si>
  <si>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</si>
  <si>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</si>
  <si>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</si>
  <si>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</si>
  <si>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</si>
  <si>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</si>
  <si>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</si>
  <si>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</si>
  <si>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</si>
  <si>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</si>
  <si>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</si>
  <si>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</si>
  <si>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</si>
  <si>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</si>
  <si>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</si>
  <si>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</si>
  <si>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</si>
  <si>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</si>
  <si>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</si>
  <si>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</si>
  <si>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</si>
  <si>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</si>
  <si>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</si>
  <si>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</si>
  <si>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</si>
  <si>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</si>
  <si>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</si>
  <si>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</si>
  <si>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</si>
  <si>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</si>
  <si>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</si>
  <si>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</si>
  <si>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</si>
  <si>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</si>
  <si>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</si>
  <si>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</si>
  <si>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</si>
  <si>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</si>
  <si>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</si>
  <si>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</si>
  <si>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</si>
  <si>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</si>
  <si>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</si>
  <si>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</si>
  <si>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</si>
  <si>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</si>
  <si>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</si>
  <si>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</si>
  <si>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</si>
  <si>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</si>
  <si>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</si>
  <si>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</si>
  <si>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</si>
  <si>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</si>
  <si>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</si>
  <si>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</si>
  <si>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</si>
  <si>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</si>
  <si>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</si>
  <si>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</si>
  <si>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</si>
  <si>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</si>
  <si>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</si>
  <si>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</si>
  <si>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</si>
  <si>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</si>
  <si>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</si>
  <si>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</si>
  <si>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</si>
  <si>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</si>
  <si>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</si>
  <si>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</si>
  <si>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</si>
  <si>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</si>
  <si>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</si>
  <si>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</si>
  <si>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</si>
  <si>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</si>
  <si>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</si>
  <si>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</si>
  <si>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</si>
  <si>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</si>
  <si>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</si>
  <si>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</si>
  <si>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</si>
  <si>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</si>
  <si>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</si>
  <si>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</si>
  <si>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</si>
  <si>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</si>
  <si>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</si>
  <si>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</si>
  <si>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</si>
  <si>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</si>
  <si>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</si>
  <si>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</si>
  <si>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</si>
  <si>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</si>
  <si>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</si>
  <si>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</si>
  <si>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</si>
  <si>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</si>
  <si>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</si>
  <si>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</si>
  <si>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</si>
  <si>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</si>
  <si>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</si>
  <si>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</si>
  <si>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</si>
  <si>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</si>
  <si>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</si>
  <si>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</si>
  <si>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</si>
  <si>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</si>
  <si>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</si>
  <si>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</si>
  <si>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</si>
  <si>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</si>
  <si>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</si>
  <si>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</si>
  <si>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</si>
  <si>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</si>
  <si>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</si>
  <si>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</si>
  <si>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</si>
  <si>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</si>
  <si>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</si>
  <si>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</si>
  <si>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</si>
  <si>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</si>
  <si>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</si>
  <si>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</si>
  <si>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</si>
  <si>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</si>
  <si>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</si>
  <si>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</si>
  <si>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</si>
  <si>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</si>
  <si>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</si>
  <si>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</si>
  <si>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</si>
  <si>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</si>
  <si>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</si>
  <si>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</si>
  <si>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</si>
  <si>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</si>
  <si>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</si>
  <si>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</si>
  <si>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</si>
  <si>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</si>
  <si>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</si>
  <si>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</si>
  <si>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</si>
  <si>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</si>
  <si>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</si>
  <si>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</si>
  <si>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</si>
  <si>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</si>
  <si>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</si>
  <si>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</si>
  <si>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</si>
  <si>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</si>
  <si>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</si>
  <si>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</si>
  <si>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</si>
  <si>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</si>
  <si>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</si>
  <si>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</si>
  <si>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</si>
  <si>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</si>
  <si>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</si>
  <si>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</si>
  <si>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</si>
  <si>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</si>
  <si>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</si>
  <si>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</si>
  <si>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</si>
  <si>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</si>
  <si>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</si>
  <si>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</si>
  <si>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</si>
  <si>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</si>
  <si>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</si>
  <si>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</si>
  <si>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</si>
  <si>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</si>
  <si>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</si>
  <si>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</si>
  <si>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</si>
  <si>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</si>
  <si>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</si>
  <si>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</si>
  <si>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</si>
  <si>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</si>
  <si>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</si>
  <si>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</si>
  <si>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</si>
  <si>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</si>
  <si>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</si>
  <si>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</si>
  <si>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</si>
  <si>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</si>
  <si>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</si>
  <si>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</si>
  <si>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</si>
  <si>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</si>
  <si>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</si>
  <si>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</si>
  <si>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</si>
  <si>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</si>
  <si>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</si>
  <si>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</si>
  <si>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</si>
  <si>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</si>
  <si>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</si>
  <si>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</si>
  <si>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</si>
  <si>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</si>
  <si>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</si>
  <si>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</si>
  <si>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</si>
  <si>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</si>
  <si>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</si>
  <si>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</si>
  <si>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</si>
  <si>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</si>
  <si>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</si>
  <si>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</si>
  <si>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</si>
  <si>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</si>
  <si>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</si>
  <si>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</si>
  <si>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</si>
  <si>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</si>
  <si>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</si>
  <si>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</si>
  <si>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</si>
  <si>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</si>
  <si>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</si>
  <si>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</si>
  <si>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</si>
  <si>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</si>
  <si>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</si>
  <si>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</si>
  <si>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</si>
  <si>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</si>
  <si>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</si>
  <si>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</si>
  <si>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</si>
  <si>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</si>
  <si>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</si>
  <si>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</si>
  <si>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</si>
  <si>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</si>
  <si>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</si>
  <si>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</si>
  <si>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</si>
  <si>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</si>
  <si>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</si>
  <si>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</si>
  <si>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</si>
  <si>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</si>
  <si>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</si>
  <si>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</si>
  <si>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</si>
  <si>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</si>
  <si>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</si>
  <si>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</si>
  <si>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</si>
  <si>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</si>
  <si>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</si>
  <si>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</si>
  <si>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</si>
  <si>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</si>
  <si>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</si>
  <si>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</si>
  <si>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</si>
  <si>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</si>
  <si>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</si>
  <si>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</si>
  <si>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</si>
  <si>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</si>
  <si>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</si>
  <si>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</si>
  <si>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</si>
  <si>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</si>
  <si>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</si>
  <si>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</si>
  <si>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</si>
  <si>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</si>
  <si>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</si>
  <si>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</si>
  <si>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</si>
  <si>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</si>
  <si>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</si>
  <si>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</si>
  <si>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</si>
  <si>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</si>
  <si>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</si>
  <si>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</si>
  <si>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</si>
  <si>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</si>
  <si>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</si>
  <si>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</si>
  <si>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</si>
  <si>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</si>
  <si>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</si>
  <si>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</si>
  <si>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</si>
  <si>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</si>
  <si>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</si>
  <si>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</si>
  <si>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</si>
  <si>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</si>
  <si>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</si>
  <si>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</si>
  <si>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</si>
  <si>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</si>
  <si>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</si>
  <si>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</si>
  <si>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</si>
  <si>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</si>
  <si>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</si>
  <si>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</si>
  <si>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</si>
  <si>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</si>
  <si>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</si>
  <si>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</si>
  <si>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</si>
  <si>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</si>
  <si>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</si>
  <si>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</si>
  <si>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</si>
  <si>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</si>
  <si>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</si>
  <si>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</si>
  <si>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</si>
  <si>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</si>
  <si>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</si>
  <si>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</si>
  <si>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</si>
  <si>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</si>
  <si>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</si>
  <si>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</si>
  <si>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</si>
  <si>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</si>
  <si>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</si>
  <si>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</si>
  <si>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</si>
  <si>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</si>
  <si>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</si>
  <si>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</si>
  <si>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</si>
  <si>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</si>
  <si>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</si>
  <si>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</si>
  <si>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</si>
  <si>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</si>
  <si>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</si>
  <si>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</si>
  <si>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</si>
  <si>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</si>
  <si>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</si>
  <si>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</si>
  <si>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</si>
  <si>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</si>
  <si>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</si>
  <si>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</si>
  <si>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</si>
  <si>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</si>
  <si>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</si>
  <si>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</si>
  <si>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</si>
  <si>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</si>
  <si>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</si>
  <si>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</si>
  <si>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</si>
  <si>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</si>
  <si>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</si>
  <si>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</si>
  <si>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</si>
  <si>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</si>
  <si>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</si>
  <si>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</si>
  <si>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</si>
  <si>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</si>
  <si>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</si>
  <si>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</si>
  <si>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</si>
  <si>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</si>
  <si>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</si>
  <si>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</si>
  <si>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</si>
  <si>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</si>
  <si>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</si>
  <si>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</si>
  <si>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</si>
  <si>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</si>
  <si>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</si>
  <si>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</si>
  <si>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</si>
  <si>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</si>
  <si>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</si>
  <si>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</si>
  <si>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</si>
  <si>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</si>
  <si>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</si>
  <si>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</si>
  <si>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</si>
  <si>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</si>
  <si>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</si>
  <si>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</si>
  <si>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</si>
  <si>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</si>
  <si>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</si>
  <si>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</si>
  <si>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</si>
  <si>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</si>
  <si>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</si>
  <si>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</si>
  <si>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</si>
  <si>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</si>
  <si>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</si>
  <si>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</si>
  <si>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</si>
  <si>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</si>
  <si>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</si>
  <si>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</si>
  <si>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</si>
  <si>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</si>
  <si>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</si>
  <si>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</si>
  <si>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</si>
  <si>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</si>
  <si>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</si>
  <si>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</si>
  <si>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</si>
  <si>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</si>
  <si>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</si>
  <si>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</si>
  <si>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</si>
  <si>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</si>
  <si>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</si>
  <si>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</si>
  <si>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</si>
  <si>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</si>
  <si>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</si>
  <si>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</si>
  <si>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</si>
  <si>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</si>
  <si>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</si>
  <si>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</si>
  <si>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</si>
  <si>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</si>
  <si>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</si>
  <si>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</si>
  <si>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</si>
  <si>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</si>
  <si>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</si>
  <si>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</si>
  <si>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</si>
  <si>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</si>
  <si>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</si>
  <si>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</si>
  <si>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</si>
  <si>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</si>
  <si>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</si>
  <si>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</si>
  <si>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</si>
  <si>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</si>
  <si>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</si>
  <si>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</si>
  <si>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</si>
  <si>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</si>
  <si>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</si>
  <si>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</si>
  <si>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</si>
  <si>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</si>
  <si>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</si>
  <si>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</si>
  <si>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</si>
  <si>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</si>
  <si>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</si>
  <si>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</si>
  <si>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</si>
  <si>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</si>
  <si>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</si>
  <si>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</si>
  <si>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</si>
  <si>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</si>
  <si>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</si>
  <si>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</si>
  <si>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</si>
  <si>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</si>
  <si>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</si>
  <si>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</si>
  <si>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</si>
  <si>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</si>
  <si>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</si>
  <si>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</si>
  <si>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</si>
  <si>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</si>
  <si>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</si>
  <si>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</si>
  <si>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</si>
  <si>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</si>
  <si>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</si>
  <si>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</si>
  <si>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</si>
  <si>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</si>
  <si>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</si>
  <si>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</si>
  <si>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</si>
  <si>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</si>
  <si>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</si>
  <si>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</si>
  <si>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</si>
  <si>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</si>
  <si>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</si>
  <si>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</si>
  <si>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</si>
  <si>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</si>
  <si>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</si>
  <si>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</si>
  <si>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</si>
  <si>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</si>
  <si>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</si>
  <si>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</si>
  <si>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</si>
  <si>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</si>
  <si>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</si>
  <si>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</si>
  <si>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</si>
  <si>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</si>
  <si>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</si>
  <si>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</si>
  <si>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</si>
  <si>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</si>
  <si>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</si>
  <si>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</si>
  <si>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</si>
  <si>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</si>
  <si>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</si>
  <si>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</si>
  <si>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</si>
  <si>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</si>
  <si>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</si>
  <si>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</si>
  <si>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</si>
  <si>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</si>
  <si>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</si>
  <si>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</si>
  <si>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</si>
  <si>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</si>
  <si>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</si>
  <si>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</si>
  <si>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</si>
  <si>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</si>
  <si>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</si>
  <si>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</si>
  <si>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</si>
  <si>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</si>
  <si>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</si>
  <si>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</si>
  <si>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</si>
  <si>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</si>
  <si>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</si>
  <si>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</si>
  <si>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</si>
  <si>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</si>
  <si>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</si>
  <si>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</si>
  <si>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</si>
  <si>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</si>
  <si>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</si>
  <si>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</si>
  <si>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</si>
  <si>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</si>
  <si>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</si>
  <si>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</si>
  <si>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</si>
  <si>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</si>
  <si>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</si>
  <si>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</si>
  <si>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</si>
  <si>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</si>
  <si>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</si>
  <si>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</si>
  <si>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</si>
  <si>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</si>
  <si>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</si>
  <si>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</si>
  <si>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</si>
  <si>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</si>
  <si>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</si>
  <si>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</si>
  <si>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</si>
  <si>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</si>
  <si>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</si>
  <si>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</si>
  <si>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</si>
  <si>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</si>
  <si>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</si>
  <si>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</si>
  <si>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</si>
  <si>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</si>
  <si>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</si>
  <si>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</si>
  <si>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</si>
  <si>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</si>
  <si>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</si>
  <si>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</si>
  <si>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</si>
  <si>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</si>
  <si>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</si>
  <si>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</si>
  <si>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</si>
  <si>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</si>
  <si>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</si>
  <si>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</si>
  <si>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</si>
  <si>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</si>
  <si>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</si>
  <si>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</si>
  <si>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</si>
  <si>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</si>
  <si>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</si>
  <si>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</si>
  <si>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</si>
  <si>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</si>
  <si>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</si>
  <si>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</si>
  <si>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</si>
  <si>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</si>
  <si>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</si>
  <si>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</si>
  <si>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</si>
  <si>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</si>
  <si>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</si>
  <si>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</si>
  <si>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</si>
  <si>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</si>
  <si>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</si>
  <si>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</si>
  <si>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</si>
  <si>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</si>
  <si>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</si>
  <si>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</si>
  <si>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</si>
  <si>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</si>
  <si>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</si>
  <si>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</si>
  <si>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</si>
  <si>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</si>
  <si>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</si>
  <si>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</si>
  <si>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</si>
  <si>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</si>
  <si>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</si>
  <si>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</si>
  <si>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</si>
  <si>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</si>
  <si>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</si>
  <si>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</si>
  <si>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</si>
  <si>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</si>
  <si>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</si>
  <si>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</si>
  <si>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</si>
  <si>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</si>
  <si>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</si>
  <si>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</si>
  <si>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</si>
  <si>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</si>
  <si>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</si>
  <si>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</si>
  <si>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</si>
  <si>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</si>
  <si>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</si>
  <si>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</si>
  <si>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</si>
  <si>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</si>
  <si>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</si>
  <si>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</si>
  <si>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</si>
  <si>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</si>
  <si>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</si>
  <si>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</si>
  <si>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</si>
  <si>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</si>
  <si>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</si>
  <si>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</si>
  <si>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</si>
  <si>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</si>
  <si>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</si>
  <si>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</si>
  <si>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</si>
  <si>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</si>
  <si>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</si>
  <si>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</si>
  <si>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</si>
  <si>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</si>
  <si>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</si>
  <si>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</si>
  <si>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</si>
  <si>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</si>
  <si>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</si>
  <si>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</si>
  <si>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</si>
  <si>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</si>
  <si>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</si>
  <si>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</si>
  <si>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</si>
  <si>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</si>
  <si>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</si>
  <si>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</si>
  <si>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</si>
  <si>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</si>
  <si>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</si>
  <si>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</si>
  <si>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</si>
  <si>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</si>
  <si>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</si>
  <si>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</si>
  <si>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</si>
  <si>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</si>
  <si>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</si>
  <si>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</si>
  <si>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</si>
  <si>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</si>
  <si>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</si>
  <si>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</si>
  <si>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</si>
  <si>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</si>
  <si>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</si>
  <si>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</si>
  <si>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</si>
  <si>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</si>
  <si>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</si>
  <si>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</si>
  <si>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</si>
  <si>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</si>
  <si>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</si>
  <si>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</si>
  <si>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</si>
  <si>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</si>
  <si>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</si>
  <si>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</si>
  <si>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</si>
  <si>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</si>
  <si>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</si>
  <si>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</si>
  <si>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</si>
  <si>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</si>
  <si>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</si>
  <si>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</si>
  <si>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</si>
  <si>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</si>
  <si>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</si>
  <si>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</si>
  <si>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</si>
  <si>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</si>
  <si>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</si>
  <si>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</si>
  <si>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</si>
  <si>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</si>
  <si>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</si>
  <si>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</si>
  <si>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</si>
  <si>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</si>
  <si>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</si>
  <si>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</si>
  <si>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</si>
  <si>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</si>
  <si>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</si>
  <si>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</si>
  <si>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</si>
  <si>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</si>
  <si>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</si>
  <si>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</si>
  <si>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</si>
  <si>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</si>
  <si>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</si>
  <si>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</si>
  <si>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</si>
  <si>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</si>
  <si>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</si>
  <si>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</si>
  <si>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</si>
  <si>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</si>
  <si>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</si>
  <si>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</si>
  <si>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</si>
  <si>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</si>
  <si>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</si>
  <si>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</si>
  <si>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</si>
  <si>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</si>
  <si>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</si>
  <si>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</si>
  <si>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</si>
  <si>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</si>
  <si>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</si>
  <si>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</si>
  <si>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</si>
  <si>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</si>
  <si>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</si>
  <si>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</si>
  <si>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</si>
  <si>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</si>
  <si>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</si>
  <si>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</si>
  <si>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</si>
  <si>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</si>
  <si>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</si>
  <si>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</si>
  <si>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</si>
  <si>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</si>
  <si>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</si>
  <si>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</si>
  <si>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</si>
  <si>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</si>
  <si>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</si>
  <si>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</si>
  <si>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</si>
  <si>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</si>
  <si>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</si>
  <si>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</si>
  <si>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</si>
  <si>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</si>
  <si>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</si>
  <si>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</si>
  <si>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</si>
  <si>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</si>
  <si>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</si>
  <si>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</si>
  <si>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</si>
  <si>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</si>
  <si>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</si>
  <si>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</si>
  <si>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</si>
  <si>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</si>
  <si>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</si>
  <si>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</si>
  <si>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</si>
  <si>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</si>
  <si>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</si>
  <si>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</si>
  <si>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</si>
  <si>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</si>
  <si>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</si>
  <si>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</si>
  <si>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</si>
  <si>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</si>
  <si>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</si>
  <si>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</si>
  <si>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</si>
  <si>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</si>
  <si>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</si>
  <si>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</si>
  <si>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</si>
  <si>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</si>
  <si>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</si>
  <si>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</si>
  <si>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</si>
  <si>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</si>
  <si>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</si>
  <si>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</si>
  <si>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</si>
  <si>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</si>
  <si>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</si>
  <si>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</si>
  <si>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</si>
  <si>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</si>
  <si>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</si>
  <si>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</si>
  <si>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</si>
  <si>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</si>
  <si>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</si>
  <si>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</si>
  <si>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</si>
  <si>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</si>
  <si>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</si>
  <si>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</si>
  <si>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</si>
  <si>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</si>
  <si>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</si>
  <si>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</si>
  <si>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</si>
  <si>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</si>
  <si>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</si>
  <si>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</si>
  <si>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</si>
  <si>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</si>
  <si>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</si>
  <si>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</si>
  <si>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</si>
  <si>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</si>
  <si>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</si>
  <si>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</si>
  <si>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</si>
  <si>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</si>
  <si>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</si>
  <si>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</si>
  <si>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</si>
  <si>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</si>
  <si>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</si>
  <si>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</si>
  <si>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</si>
  <si>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</si>
  <si>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</si>
  <si>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</si>
  <si>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</si>
  <si>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</si>
  <si>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</si>
  <si>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</si>
  <si>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</si>
  <si>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</si>
  <si>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</si>
  <si>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</si>
  <si>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</si>
  <si>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</si>
  <si>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</si>
  <si>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</si>
  <si>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</si>
  <si>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</si>
  <si>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</si>
  <si>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</si>
  <si>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</si>
  <si>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</si>
  <si>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</si>
  <si>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</si>
  <si>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</si>
  <si>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</si>
  <si>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</si>
  <si>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</si>
  <si>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</si>
  <si>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</si>
  <si>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</si>
  <si>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</si>
  <si>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</si>
  <si>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</si>
  <si>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</si>
  <si>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</si>
  <si>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</si>
  <si>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</si>
  <si>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</si>
  <si>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</si>
  <si>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</si>
  <si>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</si>
  <si>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</si>
  <si>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</si>
  <si>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</si>
  <si>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</si>
  <si>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</si>
  <si>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</si>
  <si>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</si>
  <si>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</si>
  <si>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</si>
  <si>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</si>
  <si>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</si>
  <si>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</si>
  <si>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</si>
  <si>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</si>
  <si>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</si>
  <si>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</si>
  <si>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</si>
  <si>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</si>
  <si>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</si>
  <si>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</si>
  <si>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</si>
  <si>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</si>
  <si>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</si>
  <si>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</si>
  <si>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</si>
  <si>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</si>
  <si>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</si>
  <si>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</si>
  <si>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</si>
  <si>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</si>
  <si>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</si>
  <si>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</si>
  <si>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</si>
  <si>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</si>
  <si>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</si>
  <si>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</si>
  <si>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</si>
  <si>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</si>
  <si>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</si>
  <si>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</si>
  <si>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</si>
  <si>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</si>
  <si>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</si>
  <si>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</si>
  <si>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</si>
  <si>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</si>
  <si>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</si>
  <si>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</si>
  <si>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</si>
  <si>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</si>
  <si>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</si>
  <si>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</si>
  <si>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</si>
  <si>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</si>
  <si>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</si>
  <si>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</si>
  <si>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</si>
  <si>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</si>
  <si>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</si>
  <si>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</si>
  <si>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</si>
  <si>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</si>
  <si>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</si>
  <si>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</si>
  <si>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</si>
  <si>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</si>
  <si>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</si>
  <si>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</si>
  <si>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</si>
  <si>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</si>
  <si>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</si>
  <si>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</si>
  <si>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</si>
  <si>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</si>
  <si>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</si>
  <si>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</si>
  <si>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</si>
  <si>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</si>
  <si>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</si>
  <si>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</si>
  <si>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</si>
  <si>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</si>
  <si>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</si>
  <si>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</si>
  <si>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</si>
  <si>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</si>
  <si>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</si>
  <si>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</si>
  <si>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</si>
  <si>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</si>
  <si>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</si>
  <si>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</si>
  <si>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</si>
  <si>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</si>
  <si>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</si>
  <si>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</si>
  <si>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</si>
  <si>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</si>
  <si>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</si>
  <si>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</si>
  <si>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</si>
  <si>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</si>
  <si>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</si>
  <si>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</si>
  <si>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</si>
  <si>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</si>
  <si>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</si>
  <si>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</si>
  <si>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</si>
  <si>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</si>
  <si>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</si>
  <si>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</si>
  <si>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</si>
  <si>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</si>
  <si>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</si>
  <si>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</si>
  <si>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</si>
  <si>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</si>
  <si>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</si>
  <si>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</si>
  <si>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</si>
  <si>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</si>
  <si>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</si>
  <si>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</si>
  <si>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</si>
  <si>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</si>
  <si>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</si>
  <si>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</si>
  <si>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</si>
  <si>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</si>
  <si>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</si>
  <si>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</si>
  <si>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</si>
  <si>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</si>
  <si>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</si>
  <si>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</si>
  <si>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</si>
  <si>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</si>
  <si>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</si>
  <si>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</si>
  <si>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</si>
  <si>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</si>
  <si>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</si>
  <si>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</si>
  <si>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</si>
  <si>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</si>
  <si>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</si>
  <si>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</si>
  <si>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</si>
  <si>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</si>
  <si>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</si>
  <si>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</si>
  <si>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</si>
  <si>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</si>
  <si>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</si>
  <si>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</si>
  <si>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</si>
  <si>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</si>
  <si>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</si>
  <si>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</si>
  <si>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</si>
  <si>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</si>
  <si>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</si>
  <si>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</si>
  <si>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</si>
  <si>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</si>
  <si>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</si>
  <si>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</si>
  <si>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</si>
  <si>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</si>
  <si>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</si>
  <si>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</si>
  <si>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</si>
  <si>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</si>
  <si>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</si>
  <si>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</si>
  <si>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</si>
  <si>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</si>
  <si>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</si>
  <si>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</si>
  <si>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</si>
  <si>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</si>
  <si>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</si>
  <si>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</si>
  <si>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</si>
  <si>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</si>
  <si>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</si>
  <si>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</si>
  <si>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</si>
  <si>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</si>
  <si>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</si>
  <si>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</si>
  <si>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</si>
  <si>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</si>
  <si>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</si>
  <si>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</si>
  <si>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</si>
  <si>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</si>
  <si>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</si>
  <si>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</si>
  <si>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</si>
  <si>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</si>
  <si>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</si>
  <si>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</si>
  <si>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</si>
  <si>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</si>
  <si>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</si>
  <si>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</si>
  <si>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</si>
  <si>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</si>
  <si>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</si>
  <si>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</si>
  <si>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</si>
  <si>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</si>
  <si>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</si>
  <si>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</si>
  <si>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</si>
  <si>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</si>
  <si>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</si>
  <si>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</si>
  <si>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</si>
  <si>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</si>
  <si>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</si>
  <si>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</si>
  <si>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</si>
  <si>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</si>
  <si>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</si>
  <si>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</si>
  <si>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</si>
  <si>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</si>
  <si>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</si>
  <si>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</si>
  <si>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</si>
  <si>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</si>
  <si>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</si>
  <si>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</si>
  <si>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</si>
  <si>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</si>
  <si>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</si>
  <si>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</si>
  <si>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</si>
  <si>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</si>
  <si>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</si>
  <si>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</si>
  <si>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</si>
  <si>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</si>
  <si>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</si>
  <si>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</si>
  <si>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</si>
  <si>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</si>
  <si>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</si>
  <si>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</si>
  <si>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</si>
  <si>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</si>
  <si>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</si>
  <si>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</si>
  <si>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</si>
  <si>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</si>
  <si>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</si>
  <si>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</si>
  <si>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</si>
  <si>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</si>
  <si>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</si>
  <si>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</si>
  <si>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</si>
  <si>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</si>
  <si>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</si>
  <si>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</si>
  <si>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</si>
  <si>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</si>
  <si>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</si>
  <si>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</si>
  <si>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</si>
  <si>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</si>
  <si>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</si>
  <si>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</si>
  <si>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</si>
  <si>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</si>
  <si>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</si>
  <si>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</si>
  <si>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</si>
  <si>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</si>
  <si>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</si>
  <si>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</si>
  <si>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</si>
  <si>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</si>
  <si>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</si>
  <si>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</si>
  <si>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</si>
  <si>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</si>
  <si>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</si>
  <si>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</si>
  <si>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</si>
  <si>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</si>
  <si>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</si>
  <si>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</si>
  <si>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</si>
  <si>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</si>
  <si>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</si>
  <si>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</si>
  <si>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</si>
  <si>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</si>
  <si>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</si>
  <si>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</si>
  <si>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</si>
  <si>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</si>
  <si>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</si>
  <si>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</si>
  <si>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</si>
  <si>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</si>
  <si>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</si>
  <si>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</si>
  <si>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</si>
  <si>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</si>
  <si>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</si>
  <si>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</si>
  <si>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</si>
  <si>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</si>
  <si>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</si>
  <si>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</si>
  <si>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</si>
  <si>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</si>
  <si>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</si>
  <si>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</si>
  <si>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</si>
  <si>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</si>
  <si>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</si>
  <si>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</si>
  <si>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</si>
  <si>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</si>
  <si>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</si>
  <si>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</si>
  <si>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</si>
  <si>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</si>
  <si>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</si>
  <si>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</si>
  <si>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</si>
  <si>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</si>
  <si>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</si>
  <si>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</si>
  <si>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</si>
  <si>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</si>
  <si>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</si>
  <si>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</si>
  <si>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</si>
  <si>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</si>
  <si>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</si>
  <si>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</si>
  <si>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</si>
  <si>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</si>
  <si>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</si>
  <si>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</si>
  <si>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</si>
  <si>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</si>
  <si>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</si>
  <si>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</si>
  <si>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</si>
  <si>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</si>
  <si>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</si>
  <si>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</si>
  <si>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</si>
  <si>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</si>
  <si>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</si>
  <si>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</si>
  <si>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</si>
  <si>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</si>
  <si>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</si>
  <si>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</si>
  <si>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</si>
  <si>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</si>
  <si>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</si>
  <si>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</si>
  <si>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</si>
  <si>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</si>
  <si>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</si>
  <si>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</si>
  <si>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</si>
  <si>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</si>
  <si>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</si>
  <si>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</si>
  <si>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</si>
  <si>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</si>
  <si>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</si>
  <si>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</si>
  <si>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</si>
  <si>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</si>
  <si>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</si>
  <si>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</si>
  <si>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</si>
  <si>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</si>
  <si>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</si>
  <si>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</si>
  <si>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</si>
  <si>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</si>
  <si>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</si>
  <si>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</si>
  <si>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</si>
  <si>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</si>
  <si>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</si>
  <si>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</si>
  <si>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</si>
  <si>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</si>
  <si>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</si>
  <si>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</si>
  <si>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</si>
  <si>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</si>
  <si>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</si>
  <si>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</si>
  <si>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</si>
  <si>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</si>
  <si>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</si>
  <si>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</si>
  <si>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</si>
  <si>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</si>
  <si>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</si>
  <si>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</si>
  <si>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</si>
  <si>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</si>
  <si>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</si>
  <si>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</si>
  <si>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</si>
  <si>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</si>
  <si>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</si>
  <si>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</si>
  <si>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</si>
  <si>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</si>
  <si>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</si>
  <si>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</si>
  <si>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</si>
  <si>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</si>
  <si>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</si>
  <si>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</si>
  <si>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</si>
  <si>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</si>
  <si>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</si>
  <si>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</si>
  <si>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</si>
  <si>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</si>
  <si>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</si>
  <si>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</si>
  <si>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</si>
  <si>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</si>
  <si>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</si>
  <si>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</si>
  <si>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</si>
  <si>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</si>
  <si>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</si>
  <si>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</si>
  <si>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</si>
  <si>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</si>
  <si>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</si>
  <si>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</si>
  <si>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</si>
  <si>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</si>
  <si>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</si>
  <si>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</si>
  <si>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</si>
  <si>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</si>
  <si>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</si>
  <si>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</si>
  <si>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</si>
  <si>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</si>
  <si>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</si>
  <si>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</si>
  <si>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</si>
  <si>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</si>
  <si>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</si>
  <si>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</si>
  <si>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</si>
  <si>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</si>
  <si>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</si>
  <si>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</si>
  <si>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</si>
  <si>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</si>
  <si>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</si>
  <si>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</si>
  <si>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</si>
  <si>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</si>
  <si>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</si>
  <si>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</si>
  <si>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</si>
  <si>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</si>
  <si>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</si>
  <si>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</si>
  <si>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</si>
  <si>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</si>
  <si>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</si>
  <si>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</si>
  <si>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</si>
  <si>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</si>
  <si>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</si>
  <si>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</si>
  <si>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</si>
  <si>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</si>
  <si>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</si>
  <si>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</si>
  <si>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</si>
  <si>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</si>
  <si>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</si>
  <si>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</si>
  <si>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</si>
  <si>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</si>
  <si>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</si>
  <si>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</si>
  <si>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</si>
  <si>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</si>
  <si>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</si>
  <si>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</si>
  <si>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</si>
  <si>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</si>
  <si>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</si>
  <si>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</si>
  <si>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</si>
  <si>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</si>
  <si>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</si>
  <si>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</si>
  <si>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</si>
  <si>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</si>
  <si>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</si>
  <si>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</si>
  <si>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</si>
  <si>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</si>
  <si>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</si>
  <si>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</si>
  <si>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</si>
  <si>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</si>
  <si>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</si>
  <si>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</si>
  <si>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</si>
  <si>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</si>
  <si>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</si>
  <si>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</si>
  <si>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</si>
  <si>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</si>
  <si>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</si>
  <si>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</si>
  <si>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</si>
  <si>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</si>
  <si>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</si>
  <si>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</si>
  <si>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</si>
  <si>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</si>
  <si>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</si>
  <si>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</si>
  <si>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</si>
  <si>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</si>
  <si>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</si>
  <si>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</si>
  <si>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</si>
  <si>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</si>
  <si>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</si>
  <si>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</si>
  <si>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</si>
  <si>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</si>
  <si>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</si>
  <si>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</si>
  <si>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</si>
  <si>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</si>
  <si>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</si>
  <si>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</si>
  <si>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</si>
  <si>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</si>
  <si>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</si>
  <si>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</si>
  <si>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</si>
  <si>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</si>
  <si>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</si>
  <si>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</si>
  <si>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</si>
  <si>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</si>
  <si>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</si>
  <si>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</si>
  <si>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</si>
  <si>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</si>
  <si>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</si>
  <si>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</si>
  <si>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</si>
  <si>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</si>
  <si>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</si>
  <si>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</si>
  <si>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</si>
  <si>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</si>
  <si>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</si>
  <si>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</si>
  <si>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</si>
  <si>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</si>
  <si>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</si>
  <si>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</si>
  <si>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</si>
  <si>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</si>
  <si>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</si>
  <si>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</si>
  <si>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</si>
  <si>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</si>
  <si>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</si>
  <si>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</si>
  <si>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</si>
  <si>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</si>
  <si>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</si>
  <si>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</si>
  <si>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</si>
  <si>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</si>
  <si>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</si>
  <si>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</si>
  <si>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</si>
  <si>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</si>
  <si>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</si>
  <si>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</si>
  <si>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</si>
  <si>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</si>
  <si>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</si>
  <si>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</si>
  <si>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</si>
  <si>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</si>
  <si>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</si>
  <si>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</si>
  <si>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</si>
  <si>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</si>
  <si>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</si>
  <si>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</si>
  <si>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</si>
  <si>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</si>
  <si>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</si>
  <si>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</si>
  <si>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</si>
  <si>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</si>
  <si>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</si>
  <si>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</si>
  <si>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</si>
  <si>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</si>
  <si>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</si>
  <si>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</si>
  <si>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</si>
  <si>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</si>
  <si>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</si>
  <si>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</si>
  <si>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</si>
  <si>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</si>
  <si>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</si>
  <si>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</si>
  <si>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</si>
  <si>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</si>
  <si>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</si>
  <si>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</si>
  <si>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</si>
  <si>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</si>
  <si>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</si>
  <si>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</si>
  <si>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</si>
  <si>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</si>
  <si>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</si>
  <si>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</si>
  <si>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</si>
  <si>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</si>
  <si>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</si>
  <si>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</si>
  <si>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</si>
  <si>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</si>
  <si>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</si>
  <si>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</si>
  <si>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</si>
  <si>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</si>
  <si>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</si>
  <si>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</si>
  <si>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</si>
  <si>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</si>
  <si>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</si>
  <si>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</si>
  <si>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</si>
  <si>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</si>
  <si>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</si>
  <si>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</si>
  <si>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</si>
  <si>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</si>
  <si>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</si>
  <si>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</si>
  <si>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</si>
  <si>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</si>
  <si>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</si>
  <si>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</si>
  <si>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</si>
  <si>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</si>
  <si>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</si>
  <si>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</si>
  <si>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</si>
  <si>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</si>
  <si>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</si>
  <si>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</si>
  <si>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</si>
  <si>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</si>
  <si>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</si>
  <si>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</si>
  <si>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</si>
  <si>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</si>
  <si>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</si>
  <si>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</si>
  <si>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</si>
  <si>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</si>
  <si>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</si>
  <si>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</si>
  <si>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</si>
  <si>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</si>
  <si>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</si>
  <si>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</si>
  <si>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</si>
  <si>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</si>
  <si>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</si>
  <si>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</si>
  <si>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</si>
  <si>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</si>
  <si>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</si>
  <si>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</si>
  <si>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</si>
  <si>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</si>
  <si>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</si>
  <si>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</si>
  <si>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</si>
  <si>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</si>
  <si>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</si>
  <si>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</si>
  <si>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</si>
  <si>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</si>
  <si>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</si>
  <si>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</si>
  <si>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</si>
  <si>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</si>
  <si>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</si>
  <si>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</si>
  <si>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</si>
  <si>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</si>
  <si>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</si>
  <si>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</si>
  <si>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</si>
  <si>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</si>
  <si>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</si>
  <si>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</si>
  <si>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</si>
  <si>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</si>
  <si>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</si>
  <si>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</si>
  <si>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</si>
  <si>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</si>
  <si>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</si>
  <si>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</si>
  <si>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</si>
  <si>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</si>
  <si>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</si>
  <si>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</si>
  <si>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</si>
  <si>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</si>
  <si>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</si>
  <si>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</si>
  <si>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</si>
  <si>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</si>
  <si>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</si>
  <si>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</si>
  <si>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</si>
  <si>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</si>
  <si>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</si>
  <si>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</si>
  <si>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</si>
  <si>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</si>
  <si>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</si>
  <si>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</si>
  <si>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</si>
  <si>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</si>
  <si>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</si>
  <si>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</si>
  <si>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</si>
  <si>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</si>
  <si>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</si>
  <si>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</si>
  <si>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</si>
  <si>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</si>
  <si>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</si>
  <si>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</si>
  <si>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</si>
  <si>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</si>
  <si>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</si>
  <si>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</si>
  <si>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</si>
  <si>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</si>
  <si>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</si>
  <si>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</si>
  <si>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</si>
  <si>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</si>
  <si>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</si>
  <si>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</si>
  <si>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</si>
  <si>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</si>
  <si>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</si>
  <si>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</si>
  <si>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</si>
  <si>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</si>
  <si>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</si>
  <si>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</si>
  <si>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</si>
  <si>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</si>
  <si>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</si>
  <si>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</si>
  <si>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</si>
  <si>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</si>
  <si>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</si>
  <si>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</si>
  <si>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</si>
  <si>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</si>
  <si>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</si>
  <si>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</si>
  <si>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</si>
  <si>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</si>
  <si>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</si>
  <si>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</si>
  <si>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</si>
  <si>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</si>
  <si>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</si>
  <si>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</si>
  <si>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</si>
  <si>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</si>
  <si>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</si>
  <si>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</si>
  <si>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</si>
  <si>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</si>
  <si>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</si>
  <si>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</si>
  <si>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</si>
  <si>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</si>
  <si>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</si>
  <si>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</si>
  <si>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</si>
  <si>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</si>
  <si>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</si>
  <si>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</si>
  <si>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</si>
  <si>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</si>
  <si>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</si>
  <si>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</si>
  <si>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</si>
  <si>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</si>
  <si>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</si>
  <si>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</si>
  <si>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</si>
  <si>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</si>
  <si>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</si>
  <si>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</si>
  <si>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</si>
  <si>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</si>
  <si>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</si>
  <si>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</si>
  <si>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</si>
  <si>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</si>
  <si>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</si>
  <si>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</si>
  <si>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</si>
  <si>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</si>
  <si>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</si>
  <si>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</si>
  <si>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</si>
  <si>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</si>
  <si>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</si>
  <si>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</si>
  <si>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</si>
  <si>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</si>
  <si>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</si>
  <si>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</si>
  <si>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</si>
  <si>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</si>
  <si>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</si>
  <si>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</si>
  <si>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</si>
  <si>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</si>
  <si>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</si>
  <si>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</si>
  <si>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</si>
  <si>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</si>
  <si>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</si>
  <si>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</si>
  <si>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</si>
  <si>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</si>
  <si>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</si>
  <si>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</si>
  <si>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</si>
  <si>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</si>
  <si>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</si>
  <si>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</si>
  <si>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</si>
  <si>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</si>
  <si>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</si>
  <si>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</si>
  <si>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</si>
  <si>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</si>
  <si>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</si>
  <si>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</si>
  <si>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</si>
  <si>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</si>
  <si>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</si>
  <si>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</si>
  <si>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</si>
  <si>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</si>
  <si>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</si>
  <si>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</si>
  <si>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</si>
  <si>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</si>
  <si>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</si>
  <si>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</si>
  <si>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</si>
  <si>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</si>
  <si>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</si>
  <si>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</si>
  <si>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</si>
  <si>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</si>
  <si>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</si>
  <si>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</si>
  <si>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</si>
  <si>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</si>
  <si>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</si>
  <si>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</si>
  <si>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</si>
  <si>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</si>
  <si>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</si>
  <si>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</si>
  <si>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</si>
  <si>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</si>
  <si>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</si>
  <si>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</si>
  <si>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</si>
  <si>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</si>
  <si>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</si>
  <si>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</si>
  <si>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</si>
  <si>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</si>
  <si>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</si>
  <si>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</si>
  <si>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</si>
  <si>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</si>
  <si>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</si>
  <si>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</si>
  <si>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</si>
  <si>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</si>
  <si>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</si>
  <si>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</si>
  <si>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</si>
  <si>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</si>
  <si>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</si>
  <si>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</si>
  <si>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</si>
  <si>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</si>
  <si>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</si>
  <si>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</si>
  <si>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</si>
  <si>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</si>
  <si>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</si>
  <si>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</si>
  <si>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</si>
  <si>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</si>
  <si>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</si>
  <si>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</si>
  <si>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</si>
  <si>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</si>
  <si>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</si>
  <si>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</si>
  <si>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</si>
  <si>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</si>
  <si>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</si>
  <si>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</si>
  <si>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</si>
  <si>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</si>
  <si>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</si>
  <si>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</si>
  <si>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</si>
  <si>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</si>
  <si>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</si>
  <si>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</si>
  <si>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</si>
  <si>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</si>
  <si>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</si>
  <si>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</si>
  <si>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</si>
  <si>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</si>
  <si>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</si>
  <si>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</si>
  <si>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</si>
  <si>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</si>
  <si>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</si>
  <si>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</si>
  <si>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</si>
  <si>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</si>
  <si>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</si>
  <si>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</si>
  <si>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</si>
  <si>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</si>
  <si>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</si>
  <si>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</si>
  <si>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</si>
  <si>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</si>
  <si>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</si>
  <si>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</si>
  <si>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</si>
  <si>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</si>
  <si>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</si>
  <si>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</si>
  <si>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</si>
  <si>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</si>
  <si>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</si>
  <si>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</si>
  <si>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</si>
  <si>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</si>
  <si>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</si>
  <si>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</si>
  <si>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</si>
  <si>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</si>
  <si>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</si>
  <si>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</si>
  <si>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</si>
  <si>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</si>
  <si>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</si>
  <si>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</si>
  <si>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</si>
  <si>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</si>
  <si>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</si>
  <si>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</si>
  <si>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</si>
  <si>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</si>
  <si>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</si>
  <si>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</si>
  <si>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</si>
  <si>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</si>
  <si>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</si>
  <si>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</si>
  <si>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</si>
  <si>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</si>
  <si>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</si>
  <si>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</si>
  <si>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</si>
  <si>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</si>
  <si>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</si>
  <si>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</si>
  <si>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</si>
  <si>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</si>
  <si>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</si>
  <si>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</si>
  <si>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</si>
  <si>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</si>
  <si>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</si>
  <si>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</si>
  <si>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</si>
  <si>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</si>
  <si>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</si>
  <si>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</si>
  <si>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</si>
  <si>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</si>
  <si>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</si>
  <si>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</si>
  <si>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</si>
  <si>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</si>
  <si>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</si>
  <si>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</si>
  <si>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</si>
  <si>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</si>
  <si>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</si>
  <si>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</si>
  <si>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</si>
  <si>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</si>
  <si>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</si>
  <si>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</si>
  <si>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</si>
  <si>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</si>
  <si>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</si>
  <si>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</si>
  <si>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</si>
  <si>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</si>
  <si>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</si>
  <si>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</si>
  <si>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</si>
  <si>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</si>
  <si>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</si>
  <si>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</si>
  <si>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</si>
  <si>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</si>
  <si>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</si>
  <si>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</si>
  <si>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</si>
  <si>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</si>
  <si>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</si>
  <si>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</si>
  <si>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</si>
  <si>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</si>
  <si>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</si>
  <si>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</si>
  <si>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</si>
  <si>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</si>
  <si>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</si>
  <si>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</si>
  <si>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</si>
  <si>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</si>
  <si>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</si>
  <si>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</si>
  <si>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</si>
  <si>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</si>
  <si>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</si>
  <si>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</si>
  <si>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</si>
  <si>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</si>
  <si>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</si>
  <si>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</si>
  <si>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</si>
  <si>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</si>
  <si>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</si>
  <si>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</si>
  <si>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</si>
  <si>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</si>
  <si>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</si>
  <si>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</si>
  <si>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</si>
  <si>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</si>
  <si>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</si>
  <si>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</si>
  <si>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</si>
  <si>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</si>
  <si>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</si>
  <si>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</si>
  <si>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</si>
  <si>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</si>
  <si>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</si>
  <si>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</si>
  <si>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</si>
  <si>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</si>
  <si>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</si>
  <si>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</si>
  <si>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</si>
  <si>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</si>
  <si>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</si>
  <si>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</si>
  <si>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</si>
  <si>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</si>
  <si>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</si>
  <si>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</si>
  <si>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</si>
  <si>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</si>
  <si>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</si>
  <si>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</si>
  <si>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</si>
  <si>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</si>
  <si>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</si>
  <si>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</si>
  <si>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</si>
  <si>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</si>
  <si>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</si>
  <si>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</si>
  <si>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</si>
  <si>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</si>
  <si>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</si>
  <si>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</si>
  <si>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</si>
  <si>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</si>
  <si>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</si>
  <si>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</si>
  <si>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</si>
  <si>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</si>
  <si>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</si>
  <si>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</si>
  <si>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</si>
  <si>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</si>
  <si>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</si>
  <si>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</si>
  <si>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</si>
  <si>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</si>
  <si>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</si>
  <si>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</si>
  <si>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</si>
  <si>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</si>
  <si>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</si>
  <si>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</si>
  <si>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</si>
  <si>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</si>
  <si>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</si>
  <si>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</si>
  <si>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</si>
  <si>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</si>
  <si>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</si>
  <si>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</si>
  <si>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</si>
  <si>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</si>
  <si>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</si>
  <si>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</si>
  <si>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</si>
  <si>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</si>
  <si>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</si>
  <si>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</si>
  <si>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</si>
  <si>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</si>
  <si>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</si>
  <si>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</si>
  <si>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</si>
  <si>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</si>
  <si>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</si>
  <si>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</si>
  <si>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</si>
  <si>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</si>
  <si>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</si>
  <si>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</si>
  <si>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</si>
  <si>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</si>
  <si>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</si>
  <si>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</si>
  <si>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</si>
  <si>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</si>
  <si>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</si>
  <si>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</si>
  <si>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</si>
  <si>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</si>
  <si>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</si>
  <si>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</si>
  <si>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</si>
  <si>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</si>
  <si>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</si>
  <si>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</si>
  <si>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</si>
  <si>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</si>
  <si>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</si>
  <si>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</si>
  <si>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</si>
  <si>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</si>
  <si>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</si>
  <si>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</si>
  <si>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</si>
  <si>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</si>
  <si>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</si>
  <si>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</si>
  <si>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</si>
  <si>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</si>
  <si>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</si>
  <si>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</si>
  <si>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</si>
  <si>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</si>
  <si>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</si>
  <si>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</si>
  <si>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</si>
  <si>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</si>
  <si>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</si>
  <si>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</si>
  <si>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</si>
  <si>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</si>
  <si>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</si>
  <si>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</si>
  <si>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</si>
  <si>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</si>
  <si>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</si>
  <si>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</si>
  <si>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</si>
  <si>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</si>
  <si>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</si>
  <si>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</si>
  <si>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</si>
  <si>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</si>
  <si>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</si>
  <si>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</si>
  <si>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</si>
  <si>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</si>
  <si>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</si>
  <si>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</si>
  <si>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</si>
  <si>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</si>
  <si>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</si>
  <si>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</si>
  <si>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</si>
  <si>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</si>
  <si>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</si>
  <si>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</si>
  <si>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</si>
  <si>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</si>
  <si>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</si>
  <si>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</si>
  <si>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</si>
  <si>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</si>
  <si>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</si>
  <si>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</si>
  <si>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</si>
  <si>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</si>
  <si>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</si>
  <si>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</si>
  <si>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</si>
  <si>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</si>
  <si>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</si>
  <si>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</si>
  <si>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</si>
  <si>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</si>
  <si>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</si>
  <si>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</si>
  <si>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</si>
  <si>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</si>
  <si>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</si>
  <si>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</si>
  <si>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</si>
  <si>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</si>
  <si>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</si>
  <si>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</si>
  <si>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</si>
  <si>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</si>
  <si>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</si>
  <si>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</si>
  <si>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</si>
  <si>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</si>
  <si>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</si>
  <si>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</si>
  <si>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</si>
  <si>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</si>
  <si>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</si>
  <si>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</si>
  <si>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</si>
  <si>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</si>
  <si>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</si>
  <si>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</si>
  <si>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</si>
  <si>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</si>
  <si>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</si>
  <si>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</si>
  <si>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</si>
  <si>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</si>
  <si>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</si>
  <si>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</si>
  <si>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</si>
  <si>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</si>
  <si>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</si>
  <si>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</si>
  <si>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</si>
  <si>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</si>
  <si>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</si>
  <si>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</si>
  <si>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</si>
  <si>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</si>
  <si>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</si>
  <si>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</si>
  <si>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</si>
  <si>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</si>
  <si>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</si>
  <si>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</si>
  <si>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</si>
  <si>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</si>
  <si>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</si>
  <si>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</si>
  <si>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</si>
  <si>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</si>
  <si>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</si>
  <si>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</si>
  <si>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</si>
  <si>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</si>
  <si>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</si>
  <si>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</si>
  <si>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</si>
  <si>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</si>
  <si>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</si>
  <si>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</si>
  <si>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</si>
  <si>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</si>
  <si>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</si>
  <si>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</si>
  <si>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</si>
  <si>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</si>
  <si>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</si>
  <si>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</si>
  <si>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</si>
  <si>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</si>
  <si>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</si>
  <si>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</si>
  <si>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</si>
  <si>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</si>
  <si>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</si>
  <si>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</si>
  <si>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</si>
  <si>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</si>
  <si>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</si>
  <si>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</si>
  <si>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</si>
  <si>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</si>
  <si>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</si>
  <si>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</si>
  <si>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</si>
  <si>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</si>
  <si>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</si>
  <si>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</si>
  <si>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</si>
  <si>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</si>
  <si>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</si>
  <si>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</si>
  <si>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</si>
  <si>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</si>
  <si>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</si>
  <si>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</si>
  <si>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</si>
  <si>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</si>
  <si>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</si>
  <si>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</si>
  <si>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</si>
  <si>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</si>
  <si>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</si>
  <si>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</si>
  <si>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</si>
  <si>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</si>
  <si>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</si>
  <si>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</si>
  <si>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</si>
  <si>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</si>
  <si>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</si>
  <si>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</si>
  <si>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</si>
  <si>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</si>
  <si>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</si>
  <si>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</si>
  <si>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</si>
  <si>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</si>
  <si>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</si>
  <si>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</si>
  <si>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</si>
  <si>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</si>
  <si>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</si>
  <si>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</si>
  <si>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</si>
  <si>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</si>
  <si>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</si>
  <si>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</si>
  <si>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</si>
  <si>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</si>
  <si>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</si>
  <si>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</si>
  <si>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</si>
  <si>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</si>
  <si>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</si>
  <si>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</si>
  <si>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</si>
  <si>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</si>
  <si>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</si>
  <si>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</si>
  <si>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</si>
  <si>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</si>
  <si>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</si>
  <si>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</si>
  <si>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</si>
  <si>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</si>
  <si>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</si>
  <si>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</si>
  <si>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</si>
  <si>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</si>
  <si>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</si>
  <si>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</si>
  <si>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</si>
  <si>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</si>
  <si>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</si>
  <si>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</si>
  <si>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</si>
  <si>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</si>
  <si>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</si>
  <si>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</si>
  <si>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</si>
  <si>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</si>
  <si>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</si>
  <si>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</si>
  <si>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</si>
  <si>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</si>
  <si>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</si>
  <si>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</si>
  <si>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</si>
  <si>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</si>
  <si>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</si>
  <si>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</si>
  <si>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</si>
  <si>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</si>
  <si>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</si>
  <si>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</si>
  <si>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</si>
  <si>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</si>
  <si>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</si>
  <si>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</si>
  <si>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</si>
  <si>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</si>
  <si>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</si>
  <si>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</si>
  <si>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</si>
  <si>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</si>
  <si>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</si>
  <si>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</si>
  <si>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</si>
  <si>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</si>
  <si>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</si>
  <si>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</si>
  <si>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</si>
  <si>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</si>
  <si>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</si>
  <si>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</si>
  <si>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</si>
  <si>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</si>
  <si>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</si>
  <si>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</si>
  <si>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</si>
  <si>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</si>
  <si>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</si>
  <si>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</si>
  <si>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</si>
  <si>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</si>
  <si>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</si>
  <si>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</si>
  <si>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</si>
  <si>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</si>
  <si>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</si>
  <si>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</si>
  <si>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</si>
  <si>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</si>
  <si>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</si>
  <si>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</si>
  <si>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</si>
  <si>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</si>
  <si>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</si>
  <si>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</si>
  <si>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</si>
  <si>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</si>
  <si>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</si>
  <si>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</si>
  <si>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</si>
  <si>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</si>
  <si>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</si>
  <si>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</si>
  <si>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</si>
  <si>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</si>
  <si>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</si>
  <si>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</si>
  <si>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</si>
  <si>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</si>
  <si>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</si>
  <si>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</si>
  <si>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</si>
  <si>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</si>
  <si>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</si>
  <si>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</si>
  <si>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</si>
  <si>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</si>
  <si>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</si>
  <si>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</si>
  <si>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</si>
  <si>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</si>
  <si>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</si>
  <si>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</si>
  <si>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</si>
  <si>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</si>
  <si>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</si>
  <si>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</si>
  <si>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</si>
  <si>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</si>
  <si>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</si>
  <si>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</si>
  <si>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</si>
  <si>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</si>
  <si>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</si>
  <si>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</si>
  <si>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</si>
  <si>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</si>
  <si>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</si>
  <si>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</si>
  <si>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</si>
  <si>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</si>
  <si>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</si>
  <si>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</si>
  <si>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</si>
  <si>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</si>
  <si>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</si>
  <si>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</si>
  <si>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</si>
  <si>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</si>
  <si>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</si>
  <si>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</si>
  <si>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</si>
  <si>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</si>
  <si>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</si>
  <si>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</si>
  <si>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</si>
  <si>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</si>
  <si>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</si>
  <si>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</si>
  <si>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</si>
  <si>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</si>
  <si>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</si>
  <si>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</si>
  <si>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</si>
  <si>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</si>
  <si>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</si>
  <si>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</si>
  <si>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</si>
  <si>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</si>
  <si>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</si>
  <si>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</si>
  <si>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</si>
  <si>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</si>
  <si>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</si>
  <si>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</si>
  <si>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</si>
  <si>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</si>
  <si>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</si>
  <si>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</si>
  <si>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</si>
  <si>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</si>
  <si>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</si>
  <si>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</si>
  <si>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</si>
  <si>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</si>
  <si>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</si>
  <si>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</si>
  <si>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</si>
  <si>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</si>
  <si>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</si>
  <si>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</si>
  <si>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</si>
  <si>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</si>
  <si>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</si>
  <si>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</si>
  <si>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</si>
  <si>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</si>
  <si>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</si>
  <si>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</si>
  <si>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</si>
  <si>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</si>
  <si>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</si>
  <si>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</si>
  <si>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</si>
  <si>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</si>
  <si>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</si>
  <si>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</si>
  <si>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</si>
  <si>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</si>
  <si>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</si>
  <si>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</si>
  <si>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</si>
  <si>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</si>
  <si>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</si>
  <si>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</si>
  <si>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</si>
  <si>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</si>
  <si>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</si>
  <si>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</si>
  <si>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</si>
  <si>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</si>
  <si>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</si>
  <si>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</si>
  <si>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</si>
  <si>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</si>
  <si>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</si>
  <si>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</si>
  <si>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</si>
  <si>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</si>
  <si>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</si>
  <si>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</si>
  <si>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</si>
  <si>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</si>
  <si>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</si>
  <si>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</si>
  <si>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</si>
  <si>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</si>
  <si>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</si>
  <si>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</si>
  <si>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</si>
  <si>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</si>
  <si>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</si>
  <si>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</si>
  <si>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</si>
  <si>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</si>
  <si>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</si>
  <si>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</si>
  <si>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</si>
  <si>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</si>
  <si>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</si>
  <si>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</si>
  <si>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</si>
  <si>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</si>
  <si>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</si>
  <si>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</si>
  <si>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</si>
  <si>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</si>
  <si>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</si>
  <si>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</si>
  <si>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</si>
  <si>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</si>
  <si>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</si>
  <si>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</si>
  <si>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</si>
  <si>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</si>
  <si>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</si>
  <si>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</si>
  <si>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</si>
  <si>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</si>
  <si>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</si>
  <si>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</si>
  <si>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</si>
  <si>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</si>
  <si>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</si>
  <si>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</si>
  <si>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</si>
  <si>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</si>
  <si>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</si>
  <si>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</si>
  <si>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</si>
  <si>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</si>
  <si>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</si>
  <si>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</si>
  <si>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</si>
  <si>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</si>
  <si>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</si>
  <si>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</si>
  <si>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</si>
  <si>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</si>
  <si>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</si>
  <si>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</si>
  <si>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</si>
  <si>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</si>
  <si>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</si>
  <si>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</si>
  <si>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</si>
  <si>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</si>
  <si>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</si>
  <si>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</si>
  <si>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</si>
  <si>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</si>
  <si>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</si>
  <si>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</si>
  <si>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</si>
  <si>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</si>
  <si>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</si>
  <si>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</si>
  <si>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</si>
  <si>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</si>
  <si>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</si>
  <si>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</si>
  <si>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</si>
  <si>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</si>
  <si>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</si>
  <si>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</si>
  <si>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</si>
  <si>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</si>
  <si>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</si>
  <si>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</si>
  <si>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</si>
  <si>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</si>
  <si>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</si>
  <si>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</si>
  <si>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</si>
  <si>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</si>
  <si>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</si>
  <si>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</si>
  <si>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</si>
  <si>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</si>
  <si>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</si>
  <si>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</si>
  <si>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</si>
  <si>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</si>
  <si>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</si>
  <si>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</si>
  <si>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</si>
  <si>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</si>
  <si>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</si>
  <si>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</si>
  <si>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</si>
  <si>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</si>
  <si>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</si>
  <si>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</si>
  <si>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</si>
  <si>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</si>
  <si>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</si>
  <si>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</si>
  <si>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</si>
  <si>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</si>
  <si>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</si>
  <si>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</si>
  <si>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</si>
  <si>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</si>
  <si>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</si>
  <si>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</si>
  <si>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</si>
  <si>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</si>
  <si>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</si>
  <si>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</si>
  <si>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</si>
  <si>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</si>
  <si>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</si>
  <si>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</si>
  <si>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</si>
  <si>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</si>
  <si>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</si>
  <si>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</si>
  <si>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</si>
  <si>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</si>
  <si>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</si>
  <si>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</si>
  <si>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</si>
  <si>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</si>
  <si>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</si>
  <si>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</si>
  <si>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</si>
  <si>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</si>
  <si>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</si>
  <si>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</si>
  <si>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</si>
  <si>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</si>
  <si>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</si>
  <si>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</si>
  <si>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</si>
  <si>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</si>
  <si>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</si>
  <si>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</si>
  <si>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</si>
  <si>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</si>
  <si>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</si>
  <si>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</si>
  <si>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</si>
  <si>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</si>
  <si>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</si>
  <si>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</si>
  <si>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</si>
  <si>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</si>
  <si>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</si>
  <si>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</si>
  <si>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</si>
  <si>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</si>
  <si>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</si>
  <si>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</si>
  <si>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</si>
  <si>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</si>
  <si>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</si>
  <si>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</si>
  <si>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</si>
  <si>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</si>
  <si>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</si>
  <si>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</si>
  <si>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</si>
  <si>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</si>
  <si>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</si>
  <si>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</si>
  <si>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</si>
  <si>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</si>
  <si>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</si>
  <si>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</si>
  <si>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</si>
  <si>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</si>
  <si>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</si>
  <si>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</si>
  <si>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</si>
  <si>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</si>
  <si>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</si>
  <si>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</si>
  <si>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</si>
  <si>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</si>
  <si>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</si>
  <si>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</si>
  <si>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</si>
  <si>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</si>
  <si>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</si>
  <si>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</si>
  <si>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</si>
  <si>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</si>
  <si>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</si>
  <si>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</si>
  <si>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</si>
  <si>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</si>
  <si>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</si>
  <si>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</si>
  <si>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</si>
  <si>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</si>
  <si>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</si>
  <si>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</si>
  <si>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</si>
  <si>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</si>
  <si>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</si>
  <si>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</si>
  <si>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</si>
  <si>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</si>
  <si>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</si>
  <si>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</si>
  <si>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</si>
  <si>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</si>
  <si>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</si>
  <si>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</si>
  <si>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</si>
  <si>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</si>
  <si>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</si>
  <si>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</si>
  <si>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</si>
  <si>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</si>
  <si>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</si>
  <si>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</si>
  <si>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</si>
  <si>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</si>
  <si>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</si>
  <si>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</si>
  <si>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</si>
  <si>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</si>
  <si>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</si>
  <si>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</si>
  <si>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</si>
  <si>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</si>
  <si>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</si>
  <si>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</si>
  <si>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</si>
  <si>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</si>
  <si>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</si>
  <si>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</si>
  <si>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</si>
  <si>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</si>
  <si>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</si>
  <si>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</si>
  <si>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</si>
  <si>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</si>
  <si>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</si>
  <si>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</si>
  <si>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</si>
  <si>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</si>
  <si>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</si>
  <si>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</si>
  <si>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</si>
  <si>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</si>
  <si>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</si>
  <si>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</si>
  <si>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</si>
  <si>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</si>
  <si>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</si>
  <si>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</si>
  <si>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</si>
  <si>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</si>
  <si>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</si>
  <si>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</si>
  <si>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</si>
  <si>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</si>
  <si>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</si>
  <si>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</si>
  <si>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</si>
  <si>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</si>
  <si>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</si>
  <si>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</si>
  <si>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</si>
  <si>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</si>
  <si>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</si>
  <si>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</si>
  <si>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</si>
  <si>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</si>
  <si>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</si>
  <si>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</si>
  <si>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</si>
  <si>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</si>
  <si>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</si>
  <si>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</si>
  <si>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</si>
  <si>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</si>
  <si>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</si>
  <si>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</si>
  <si>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</si>
  <si>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</si>
  <si>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</si>
  <si>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</si>
  <si>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</si>
  <si>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</si>
  <si>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</si>
  <si>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</si>
  <si>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</si>
  <si>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</si>
  <si>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</si>
  <si>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</si>
  <si>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</si>
  <si>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</si>
  <si>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</si>
  <si>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</si>
  <si>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</si>
  <si>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</si>
  <si>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</si>
  <si>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</si>
  <si>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</si>
  <si>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</si>
  <si>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</si>
  <si>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</si>
  <si>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</si>
  <si>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</si>
  <si>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</si>
  <si>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</si>
  <si>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</si>
  <si>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</si>
  <si>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</si>
  <si>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</si>
  <si>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</si>
  <si>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</si>
  <si>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</si>
  <si>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</si>
  <si>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</si>
  <si>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</si>
  <si>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</si>
  <si>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</si>
  <si>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</si>
  <si>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</si>
  <si>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</si>
  <si>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</si>
  <si>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</si>
  <si>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</si>
  <si>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</si>
  <si>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</si>
  <si>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</si>
  <si>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</si>
  <si>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</si>
  <si>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</si>
  <si>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</si>
  <si>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</si>
  <si>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</si>
  <si>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</si>
  <si>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</si>
  <si>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</si>
  <si>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</si>
  <si>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</si>
  <si>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</si>
  <si>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</si>
  <si>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</si>
  <si>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</si>
  <si>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</si>
  <si>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</si>
  <si>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</si>
  <si>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</si>
  <si>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</si>
  <si>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</si>
  <si>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</si>
  <si>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</si>
  <si>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</si>
  <si>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</si>
  <si>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</si>
  <si>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</si>
  <si>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</si>
  <si>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</si>
  <si>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</si>
  <si>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</si>
  <si>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</si>
  <si>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</si>
  <si>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</si>
  <si>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</si>
  <si>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</si>
  <si>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</si>
  <si>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</si>
  <si>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</si>
  <si>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</si>
  <si>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</si>
  <si>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</si>
  <si>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</si>
  <si>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</si>
  <si>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</si>
  <si>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</si>
  <si>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</si>
  <si>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</si>
  <si>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</si>
  <si>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</si>
  <si>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</si>
  <si>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</si>
  <si>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</si>
  <si>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</si>
  <si>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</si>
  <si>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</si>
  <si>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</si>
  <si>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</si>
  <si>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</si>
  <si>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</si>
  <si>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</si>
  <si>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</si>
  <si>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</si>
  <si>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</si>
  <si>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</si>
  <si>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</si>
  <si>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</si>
  <si>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</si>
  <si>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</si>
  <si>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</si>
  <si>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</si>
  <si>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</si>
  <si>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</si>
  <si>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</si>
  <si>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</si>
  <si>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</si>
  <si>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</si>
  <si>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</si>
  <si>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</si>
  <si>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</si>
  <si>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</si>
  <si>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</si>
  <si>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</si>
  <si>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</si>
  <si>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</si>
  <si>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</si>
  <si>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</si>
  <si>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</si>
  <si>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</si>
  <si>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</si>
  <si>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</si>
  <si>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</si>
  <si>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</si>
  <si>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</si>
  <si>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</si>
  <si>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</si>
  <si>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</si>
  <si>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</si>
  <si>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</si>
  <si>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</si>
  <si>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</si>
  <si>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</si>
  <si>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</si>
  <si>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</si>
  <si>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</si>
  <si>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</si>
  <si>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</si>
  <si>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</si>
  <si>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</si>
  <si>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</si>
  <si>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</si>
  <si>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</si>
  <si>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</si>
  <si>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</si>
  <si>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</si>
  <si>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</si>
  <si>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</si>
  <si>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</si>
  <si>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</si>
  <si>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</si>
  <si>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</si>
  <si>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</si>
  <si>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</si>
  <si>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</si>
  <si>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</si>
  <si>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</si>
  <si>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</si>
  <si>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</si>
  <si>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</si>
  <si>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</si>
  <si>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</si>
  <si>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</si>
  <si>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</si>
  <si>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</si>
  <si>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</si>
  <si>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</si>
  <si>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</si>
  <si>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</si>
  <si>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</si>
  <si>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</si>
  <si>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</si>
  <si>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</si>
  <si>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</si>
  <si>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</si>
  <si>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</si>
  <si>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</si>
  <si>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</si>
  <si>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</si>
  <si>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</si>
  <si>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</si>
  <si>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</si>
  <si>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</si>
  <si>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</si>
  <si>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</si>
  <si>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</si>
  <si>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</si>
  <si>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</si>
  <si>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</si>
  <si>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</si>
  <si>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</si>
  <si>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</si>
  <si>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</si>
  <si>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</si>
  <si>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</si>
  <si>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</si>
  <si>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</si>
  <si>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</si>
  <si>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</si>
  <si>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</si>
  <si>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</si>
  <si>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</si>
  <si>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</si>
  <si>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</si>
  <si>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</si>
  <si>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</si>
  <si>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</si>
  <si>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</si>
  <si>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</si>
  <si>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</si>
  <si>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</si>
  <si>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</si>
  <si>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</si>
  <si>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</si>
  <si>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</si>
  <si>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</si>
  <si>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</si>
  <si>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</si>
  <si>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</si>
  <si>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</si>
  <si>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</si>
  <si>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</si>
  <si>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</si>
  <si>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</si>
  <si>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</si>
  <si>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</si>
  <si>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</si>
  <si>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</si>
  <si>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</si>
  <si>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</si>
  <si>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</si>
  <si>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</si>
  <si>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</si>
  <si>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</si>
  <si>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</si>
  <si>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</si>
  <si>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</si>
  <si>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</si>
  <si>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</si>
  <si>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</si>
  <si>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</si>
  <si>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</si>
  <si>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</si>
  <si>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</si>
  <si>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</si>
  <si>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</si>
  <si>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</si>
  <si>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</si>
  <si>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</si>
  <si>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</si>
  <si>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</si>
  <si>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</si>
  <si>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</si>
  <si>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</si>
  <si>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</si>
  <si>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</si>
  <si>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</si>
  <si>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</si>
  <si>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</si>
  <si>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</si>
  <si>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</si>
  <si>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</si>
  <si>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</si>
  <si>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</si>
  <si>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</si>
  <si>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</si>
  <si>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</si>
  <si>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</si>
  <si>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</si>
  <si>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</si>
  <si>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</si>
  <si>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</si>
  <si>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</si>
  <si>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</si>
  <si>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</si>
  <si>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</si>
  <si>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</si>
  <si>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</si>
  <si>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</si>
  <si>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</si>
  <si>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</si>
  <si>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</si>
  <si>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</si>
  <si>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</si>
  <si>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</si>
  <si>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</si>
  <si>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</si>
  <si>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</si>
  <si>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</si>
  <si>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</si>
  <si>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</si>
  <si>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</si>
  <si>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</si>
  <si>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</si>
  <si>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</si>
  <si>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</si>
  <si>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</si>
  <si>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</si>
  <si>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</si>
  <si>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</si>
  <si>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</si>
  <si>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</si>
  <si>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</si>
  <si>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</si>
  <si>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</si>
  <si>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</si>
  <si>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</si>
  <si>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</si>
  <si>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</si>
  <si>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</si>
  <si>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</si>
  <si>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</si>
  <si>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</si>
  <si>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</si>
  <si>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</si>
  <si>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</si>
  <si>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</si>
  <si>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</si>
  <si>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</si>
  <si>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</si>
  <si>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</si>
  <si>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</si>
  <si>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</si>
  <si>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</si>
  <si>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</si>
  <si>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</si>
  <si>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</si>
  <si>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</si>
  <si>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</si>
  <si>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</si>
  <si>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</si>
  <si>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</si>
  <si>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</si>
  <si>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</si>
  <si>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</si>
  <si>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</si>
  <si>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</si>
  <si>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</si>
  <si>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</si>
  <si>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</si>
  <si>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</si>
  <si>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</si>
  <si>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</si>
  <si>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</si>
  <si>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</si>
  <si>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</si>
  <si>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</si>
  <si>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</si>
  <si>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</si>
  <si>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</si>
  <si>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</si>
  <si>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</si>
  <si>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</si>
  <si>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</si>
  <si>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</si>
  <si>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</si>
  <si>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</si>
  <si>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</si>
  <si>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</si>
  <si>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</si>
  <si>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</si>
  <si>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</si>
  <si>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</si>
  <si>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</si>
  <si>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</si>
  <si>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</si>
  <si>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</si>
  <si>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</si>
  <si>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</si>
  <si>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</si>
  <si>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</si>
  <si>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</si>
  <si>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</si>
  <si>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</si>
  <si>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</si>
  <si>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</si>
  <si>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</si>
  <si>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</si>
  <si>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</si>
  <si>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</si>
  <si>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</si>
  <si>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</si>
  <si>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</si>
  <si>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</si>
  <si>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</si>
  <si>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</si>
  <si>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</si>
  <si>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</si>
  <si>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</si>
  <si>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</si>
  <si>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</si>
  <si>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</si>
  <si>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</si>
  <si>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</si>
  <si>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</si>
  <si>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</si>
  <si>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</si>
  <si>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</si>
  <si>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</si>
  <si>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</si>
  <si>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</si>
  <si>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</si>
  <si>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</si>
  <si>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</si>
  <si>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</si>
  <si>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</si>
  <si>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</si>
  <si>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</si>
  <si>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</si>
  <si>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</si>
  <si>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</si>
  <si>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</si>
  <si>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</si>
  <si>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</si>
  <si>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</si>
  <si>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</si>
  <si>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</si>
  <si>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</si>
  <si>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</si>
  <si>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</si>
  <si>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</si>
  <si>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</si>
  <si>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</si>
  <si>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</si>
  <si>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</si>
  <si>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</si>
  <si>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</si>
  <si>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</si>
  <si>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</si>
  <si>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</si>
  <si>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</si>
  <si>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</si>
  <si>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</si>
  <si>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</si>
  <si>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</si>
  <si>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</si>
  <si>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</si>
  <si>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</si>
  <si>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</si>
  <si>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</si>
  <si>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</si>
  <si>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</si>
  <si>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</si>
  <si>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</si>
  <si>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</si>
  <si>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</si>
  <si>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</si>
  <si>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</si>
  <si>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</si>
  <si>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</si>
  <si>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</si>
  <si>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</si>
  <si>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</si>
  <si>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</si>
  <si>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</si>
  <si>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</si>
  <si>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</si>
  <si>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</si>
  <si>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</si>
  <si>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</si>
  <si>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</si>
  <si>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</si>
  <si>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</si>
  <si>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</si>
  <si>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</si>
  <si>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</si>
  <si>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</si>
  <si>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</si>
  <si>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</si>
  <si>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</si>
  <si>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</si>
  <si>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</si>
  <si>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</si>
  <si>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</si>
  <si>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</si>
  <si>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</si>
  <si>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</si>
  <si>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</si>
  <si>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</si>
  <si>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</si>
  <si>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</si>
  <si>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</si>
  <si>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</si>
  <si>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</si>
  <si>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</si>
  <si>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</si>
  <si>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</si>
  <si>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</si>
  <si>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</si>
  <si>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</si>
  <si>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</si>
  <si>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</si>
  <si>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</si>
  <si>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</si>
  <si>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</si>
  <si>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</si>
  <si>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</si>
  <si>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</si>
  <si>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</si>
  <si>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</si>
  <si>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</si>
  <si>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</si>
  <si>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</si>
  <si>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</si>
  <si>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</si>
  <si>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</si>
  <si>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</si>
  <si>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</si>
  <si>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</si>
  <si>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</si>
  <si>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</si>
  <si>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</si>
  <si>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</si>
  <si>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</si>
  <si>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</si>
  <si>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</si>
  <si>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</si>
  <si>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</si>
  <si>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</si>
  <si>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</si>
  <si>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</si>
  <si>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</si>
  <si>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</si>
  <si>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</si>
  <si>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</si>
  <si>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</si>
  <si>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</si>
  <si>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</si>
  <si>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</si>
  <si>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</si>
  <si>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</si>
  <si>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</si>
  <si>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</si>
  <si>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</si>
  <si>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</si>
  <si>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</si>
  <si>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</si>
  <si>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</si>
  <si>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</si>
  <si>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</si>
  <si>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</si>
  <si>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</si>
  <si>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</si>
  <si>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</si>
  <si>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</si>
  <si>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</si>
  <si>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</si>
  <si>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</si>
  <si>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</si>
  <si>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</si>
  <si>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</si>
  <si>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</si>
  <si>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</si>
  <si>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</si>
  <si>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</si>
  <si>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</si>
  <si>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</si>
  <si>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</si>
  <si>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</si>
  <si>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</si>
  <si>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</si>
  <si>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</si>
  <si>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</si>
  <si>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</si>
  <si>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</si>
  <si>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</si>
  <si>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</si>
  <si>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</si>
  <si>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</si>
  <si>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</si>
  <si>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</si>
  <si>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</si>
  <si>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</si>
  <si>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</si>
  <si>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</si>
  <si>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</si>
  <si>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</si>
  <si>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</si>
  <si>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</si>
  <si>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</si>
  <si>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</si>
  <si>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</si>
  <si>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</si>
  <si>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</si>
  <si>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</si>
  <si>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</si>
  <si>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</si>
  <si>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</si>
  <si>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</si>
  <si>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</si>
  <si>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</si>
  <si>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</si>
  <si>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</si>
  <si>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</si>
  <si>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</si>
  <si>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</si>
  <si>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</si>
  <si>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</si>
  <si>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</si>
  <si>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</si>
  <si>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</si>
  <si>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</si>
  <si>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</si>
  <si>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</si>
  <si>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</si>
  <si>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</si>
  <si>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</si>
  <si>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</si>
  <si>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</si>
  <si>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</si>
  <si>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</si>
  <si>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</si>
  <si>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</si>
  <si>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</si>
  <si>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</si>
  <si>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</si>
  <si>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</si>
  <si>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</si>
  <si>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</si>
  <si>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</si>
  <si>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</si>
  <si>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</si>
  <si>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</si>
  <si>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</si>
  <si>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</si>
  <si>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</si>
  <si>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</si>
  <si>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</si>
  <si>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</si>
  <si>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</si>
  <si>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</si>
  <si>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</si>
  <si>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</si>
  <si>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</si>
  <si>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</si>
  <si>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</si>
  <si>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</si>
  <si>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</si>
  <si>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</si>
  <si>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</si>
  <si>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</si>
  <si>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</si>
  <si>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</si>
  <si>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</si>
  <si>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</si>
  <si>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</si>
  <si>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</si>
  <si>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</si>
  <si>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</si>
  <si>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</si>
  <si>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</si>
  <si>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</si>
  <si>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</si>
  <si>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</si>
  <si>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</si>
  <si>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</si>
  <si>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</si>
  <si>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</si>
  <si>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</si>
  <si>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</si>
  <si>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</si>
  <si>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</si>
  <si>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</si>
  <si>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</si>
  <si>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</si>
  <si>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</si>
  <si>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</si>
  <si>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</si>
  <si>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</si>
  <si>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</si>
  <si>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</si>
  <si>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</si>
  <si>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</si>
  <si>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</si>
  <si>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</si>
  <si>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</si>
  <si>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</si>
  <si>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</si>
  <si>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</si>
  <si>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</si>
  <si>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</si>
  <si>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</si>
  <si>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</si>
  <si>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</si>
  <si>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</si>
  <si>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</si>
  <si>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</si>
  <si>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</si>
  <si>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</si>
  <si>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</si>
  <si>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</si>
  <si>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</si>
  <si>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</si>
  <si>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</si>
  <si>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</si>
  <si>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</si>
  <si>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</si>
  <si>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</si>
  <si>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</si>
  <si>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</si>
  <si>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</si>
  <si>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</si>
  <si>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</si>
  <si>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</si>
  <si>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</si>
  <si>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</si>
  <si>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</si>
  <si>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</si>
  <si>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</si>
  <si>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</si>
  <si>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</si>
  <si>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</si>
  <si>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</si>
  <si>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</si>
  <si>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</si>
  <si>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</si>
  <si>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</si>
  <si>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</si>
  <si>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</si>
  <si>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</si>
  <si>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</si>
  <si>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</si>
  <si>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</si>
  <si>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</si>
  <si>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</si>
  <si>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</si>
  <si>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</si>
  <si>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</si>
  <si>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</si>
  <si>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</si>
  <si>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</si>
  <si>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</si>
  <si>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</si>
  <si>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</si>
  <si>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</si>
  <si>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</si>
  <si>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</si>
  <si>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</si>
  <si>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</si>
  <si>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</si>
  <si>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</si>
  <si>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</si>
  <si>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</si>
  <si>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</si>
  <si>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</si>
  <si>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</si>
  <si>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</si>
  <si>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</si>
  <si>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</si>
  <si>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</si>
  <si>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</si>
  <si>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</si>
  <si>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</si>
  <si>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</si>
  <si>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</si>
  <si>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</si>
  <si>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</si>
  <si>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</si>
  <si>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</si>
  <si>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</si>
  <si>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</si>
  <si>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</si>
  <si>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</si>
  <si>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</si>
  <si>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</si>
  <si>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</si>
  <si>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</si>
  <si>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</si>
  <si>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</si>
  <si>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</si>
  <si>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</si>
  <si>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</si>
  <si>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</si>
  <si>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</si>
  <si>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</si>
  <si>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</si>
  <si>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</si>
  <si>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</si>
  <si>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</si>
  <si>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</si>
  <si>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</si>
  <si>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</si>
  <si>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</si>
  <si>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</si>
  <si>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</si>
  <si>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</si>
  <si>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</si>
  <si>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</si>
  <si>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</si>
  <si>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</si>
  <si>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</si>
  <si>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</si>
  <si>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</si>
  <si>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</si>
  <si>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</si>
  <si>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</si>
  <si>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</si>
  <si>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</si>
  <si>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</si>
  <si>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</si>
  <si>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</si>
  <si>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</si>
  <si>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</si>
  <si>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</si>
  <si>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</si>
  <si>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</si>
  <si>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</si>
  <si>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</si>
  <si>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</si>
  <si>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</si>
  <si>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</si>
  <si>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</si>
  <si>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</si>
  <si>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</si>
  <si>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</si>
  <si>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</si>
  <si>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</si>
  <si>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</si>
  <si>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</si>
  <si>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</si>
  <si>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</si>
  <si>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</si>
  <si>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</si>
  <si>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</si>
  <si>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</si>
  <si>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</si>
  <si>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</si>
  <si>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</si>
  <si>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</si>
  <si>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</si>
  <si>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</si>
  <si>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</si>
  <si>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</si>
  <si>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</si>
  <si>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</si>
  <si>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</si>
  <si>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</si>
  <si>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</si>
  <si>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</si>
  <si>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</si>
  <si>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</si>
  <si>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</si>
  <si>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</si>
  <si>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</si>
  <si>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</si>
  <si>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</si>
  <si>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</si>
  <si>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</si>
  <si>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</si>
  <si>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</si>
  <si>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</si>
  <si>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</si>
  <si>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</si>
  <si>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</si>
  <si>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</si>
  <si>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</si>
  <si>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</si>
  <si>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</si>
  <si>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</si>
  <si>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</si>
  <si>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</si>
  <si>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</si>
  <si>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</si>
  <si>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</si>
  <si>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</si>
  <si>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</si>
  <si>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</si>
  <si>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</si>
  <si>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</si>
  <si>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</si>
  <si>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</si>
  <si>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</si>
  <si>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</si>
  <si>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</si>
  <si>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</si>
  <si>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</si>
  <si>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</si>
  <si>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</si>
  <si>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</si>
  <si>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</si>
  <si>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</si>
  <si>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</si>
  <si>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</si>
  <si>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</si>
  <si>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</si>
  <si>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</si>
  <si>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</si>
  <si>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</si>
  <si>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</si>
  <si>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</si>
  <si>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</si>
  <si>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</si>
  <si>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</si>
  <si>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</si>
  <si>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</si>
  <si>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</si>
  <si>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</si>
  <si>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</si>
  <si>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</si>
  <si>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</si>
  <si>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</si>
  <si>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</si>
  <si>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</si>
  <si>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</si>
  <si>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</si>
  <si>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</si>
  <si>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</si>
  <si>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</si>
  <si>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</si>
  <si>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</si>
  <si>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</si>
  <si>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</si>
  <si>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</si>
  <si>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</si>
  <si>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</si>
  <si>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</si>
  <si>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</si>
  <si>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</si>
  <si>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</si>
  <si>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</si>
  <si>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</si>
  <si>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</si>
  <si>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</si>
  <si>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</si>
  <si>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</si>
  <si>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</si>
  <si>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</si>
  <si>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</si>
  <si>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</si>
  <si>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</si>
  <si>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</si>
  <si>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</si>
  <si>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</si>
  <si>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</si>
  <si>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</si>
  <si>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</si>
  <si>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</si>
  <si>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</si>
  <si>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</si>
  <si>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</si>
  <si>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</si>
  <si>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</si>
  <si>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</si>
  <si>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</si>
  <si>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</si>
  <si>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</si>
  <si>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</si>
  <si>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</si>
  <si>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</si>
  <si>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</si>
  <si>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</si>
  <si>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</si>
  <si>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</si>
  <si>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</si>
  <si>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</si>
  <si>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</si>
  <si>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</si>
  <si>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</si>
  <si>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</si>
  <si>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</si>
  <si>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</si>
  <si>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</si>
  <si>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</si>
  <si>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</si>
  <si>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</si>
  <si>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</si>
  <si>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</si>
  <si>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</si>
  <si>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</si>
  <si>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</si>
  <si>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</si>
  <si>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</si>
  <si>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</si>
  <si>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</si>
  <si>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</si>
  <si>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</si>
  <si>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</si>
  <si>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</si>
  <si>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</si>
  <si>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</si>
  <si>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</si>
  <si>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</si>
  <si>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</si>
  <si>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</si>
  <si>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</si>
  <si>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</si>
  <si>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</si>
  <si>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</si>
  <si>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</si>
  <si>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</si>
  <si>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</si>
  <si>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</si>
  <si>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</si>
  <si>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</si>
  <si>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</si>
  <si>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</si>
  <si>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</si>
  <si>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</si>
  <si>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</si>
  <si>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</si>
  <si>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</si>
  <si>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</si>
  <si>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</si>
  <si>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</si>
  <si>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</si>
  <si>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</si>
  <si>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</si>
  <si>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</si>
  <si>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</si>
  <si>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</si>
  <si>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</si>
  <si>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</si>
  <si>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</si>
  <si>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</si>
  <si>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</si>
  <si>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</si>
  <si>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</si>
  <si>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</si>
  <si>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</si>
  <si>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</si>
  <si>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</si>
  <si>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</si>
  <si>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</si>
  <si>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</si>
  <si>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</si>
  <si>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</si>
  <si>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</si>
  <si>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</si>
  <si>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</si>
  <si>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</si>
  <si>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</si>
  <si>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</si>
  <si>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</si>
  <si>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</si>
  <si>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</si>
  <si>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</si>
  <si>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</si>
  <si>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</si>
  <si>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</si>
  <si>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</si>
  <si>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</si>
  <si>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</si>
  <si>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</si>
  <si>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</si>
  <si>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</si>
  <si>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</si>
  <si>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</si>
  <si>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</si>
  <si>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</si>
  <si>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</si>
  <si>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</si>
  <si>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</si>
  <si>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</si>
  <si>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</si>
  <si>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</si>
  <si>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</si>
  <si>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</si>
  <si>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</si>
  <si>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</si>
  <si>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</si>
  <si>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</si>
  <si>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</si>
  <si>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</si>
  <si>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</si>
  <si>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</si>
  <si>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</si>
  <si>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</si>
  <si>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</si>
  <si>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</si>
  <si>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</si>
  <si>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</si>
  <si>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</si>
  <si>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</si>
  <si>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</si>
  <si>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</si>
  <si>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</si>
  <si>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</si>
  <si>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</si>
  <si>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</si>
  <si>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</si>
  <si>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</si>
  <si>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</si>
  <si>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</si>
  <si>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</si>
  <si>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</si>
  <si>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</si>
  <si>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</si>
  <si>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</si>
  <si>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</si>
  <si>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</si>
  <si>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</si>
  <si>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</si>
  <si>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</si>
  <si>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</si>
  <si>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</si>
  <si>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</si>
  <si>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</si>
  <si>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</si>
  <si>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</si>
  <si>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</si>
  <si>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</si>
  <si>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</si>
  <si>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</si>
  <si>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</si>
  <si>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</si>
  <si>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</si>
  <si>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</si>
  <si>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</si>
  <si>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</si>
  <si>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</si>
  <si>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</si>
  <si>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</si>
  <si>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</si>
  <si>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</si>
  <si>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</si>
  <si>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</si>
  <si>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</si>
  <si>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</si>
  <si>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</si>
  <si>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</si>
  <si>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</si>
  <si>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</si>
  <si>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</si>
  <si>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</si>
  <si>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</si>
  <si>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</si>
  <si>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</si>
  <si>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</si>
  <si>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</si>
  <si>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</si>
  <si>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</si>
  <si>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</si>
  <si>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</si>
  <si>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</si>
  <si>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</si>
  <si>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</si>
  <si>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</si>
  <si>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</si>
  <si>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</si>
  <si>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</si>
  <si>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</si>
  <si>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</si>
  <si>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</si>
  <si>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</si>
  <si>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</si>
  <si>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</si>
  <si>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</si>
  <si>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</si>
  <si>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</si>
  <si>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</si>
  <si>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</si>
  <si>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</si>
  <si>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</si>
  <si>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</si>
  <si>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</si>
  <si>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</si>
  <si>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</si>
  <si>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</si>
  <si>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</si>
  <si>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</si>
  <si>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</si>
  <si>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</si>
  <si>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</si>
  <si>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</si>
  <si>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</si>
  <si>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</si>
  <si>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</si>
  <si>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</si>
  <si>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</si>
  <si>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</si>
  <si>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</si>
  <si>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</si>
  <si>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</si>
  <si>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</si>
  <si>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</si>
  <si>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</si>
  <si>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</si>
  <si>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</si>
  <si>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</si>
  <si>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</si>
  <si>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</si>
  <si>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</si>
  <si>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</si>
  <si>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</si>
  <si>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</si>
  <si>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</si>
  <si>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</si>
  <si>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</si>
  <si>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</si>
  <si>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</si>
  <si>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</si>
  <si>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</si>
  <si>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</si>
  <si>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</si>
  <si>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</si>
  <si>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</si>
  <si>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</si>
  <si>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</si>
  <si>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</si>
  <si>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</si>
  <si>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</si>
  <si>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</si>
  <si>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</si>
  <si>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</si>
  <si>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</si>
  <si>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</si>
  <si>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</si>
  <si>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</si>
  <si>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</si>
  <si>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</si>
  <si>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</si>
  <si>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</si>
  <si>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</si>
  <si>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</si>
  <si>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</si>
  <si>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</si>
  <si>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</si>
  <si>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</si>
  <si>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</si>
  <si>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</si>
  <si>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</si>
  <si>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</si>
  <si>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</si>
  <si>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</si>
  <si>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</si>
  <si>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</si>
  <si>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</si>
  <si>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</si>
  <si>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</si>
  <si>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</si>
  <si>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</si>
  <si>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</si>
  <si>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</si>
  <si>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</si>
  <si>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</si>
  <si>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</si>
  <si>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</si>
  <si>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</si>
  <si>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</si>
  <si>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</si>
  <si>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</si>
  <si>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</si>
  <si>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</si>
  <si>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</si>
  <si>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</si>
  <si>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</si>
  <si>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</si>
  <si>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</si>
  <si>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</si>
  <si>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</si>
  <si>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</si>
  <si>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</si>
  <si>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</si>
  <si>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</si>
  <si>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</si>
  <si>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</si>
  <si>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</si>
  <si>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</si>
  <si>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</si>
  <si>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</si>
  <si>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</si>
  <si>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</si>
  <si>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</si>
  <si>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</si>
  <si>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</si>
  <si>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</si>
  <si>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</si>
  <si>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</si>
  <si>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</si>
  <si>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</si>
  <si>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</si>
  <si>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</si>
  <si>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</si>
  <si>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</si>
  <si>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</si>
  <si>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</si>
  <si>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</si>
  <si>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</si>
  <si>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</si>
  <si>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</si>
  <si>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</si>
  <si>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</si>
  <si>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</si>
  <si>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</si>
  <si>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</si>
  <si>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</si>
  <si>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</si>
  <si>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</si>
  <si>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</si>
  <si>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</si>
  <si>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</si>
  <si>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</si>
  <si>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</si>
  <si>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</si>
  <si>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</si>
  <si>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</si>
  <si>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</si>
  <si>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</si>
  <si>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</si>
  <si>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</si>
  <si>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</si>
  <si>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</si>
  <si>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</si>
  <si>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</si>
  <si>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</si>
  <si>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</si>
  <si>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</si>
  <si>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</si>
  <si>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</si>
  <si>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</si>
  <si>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</si>
  <si>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</si>
  <si>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</si>
  <si>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</si>
  <si>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</si>
  <si>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</si>
  <si>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</si>
  <si>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</si>
  <si>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</si>
  <si>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</si>
  <si>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</si>
  <si>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</si>
  <si>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</si>
  <si>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</si>
  <si>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</si>
  <si>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</si>
  <si>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</si>
  <si>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</si>
  <si>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</si>
  <si>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</si>
  <si>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</si>
  <si>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</si>
  <si>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</si>
  <si>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</si>
  <si>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</si>
  <si>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</si>
  <si>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</si>
  <si>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</si>
  <si>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</si>
  <si>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</si>
  <si>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</si>
  <si>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</si>
  <si>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</si>
  <si>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</si>
  <si>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</si>
  <si>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</si>
  <si>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</si>
  <si>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</si>
  <si>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</si>
  <si>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</si>
  <si>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</si>
  <si>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</si>
  <si>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</si>
  <si>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</si>
  <si>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</si>
  <si>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</si>
  <si>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</si>
  <si>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</si>
  <si>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</si>
  <si>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</si>
  <si>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</si>
  <si>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</si>
  <si>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</si>
  <si>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</si>
  <si>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</si>
  <si>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</si>
  <si>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</si>
  <si>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</si>
  <si>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</si>
  <si>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</si>
  <si>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</si>
  <si>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</si>
  <si>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</si>
  <si>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</si>
  <si>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</si>
  <si>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</si>
  <si>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</si>
  <si>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</si>
  <si>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</si>
  <si>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</si>
  <si>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</si>
  <si>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</si>
  <si>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</si>
  <si>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</si>
  <si>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</si>
  <si>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</si>
  <si>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</si>
  <si>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</si>
  <si>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</si>
  <si>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</si>
  <si>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</si>
  <si>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</si>
  <si>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</si>
  <si>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</si>
  <si>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</si>
  <si>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</si>
  <si>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</si>
  <si>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</si>
  <si>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</si>
  <si>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</si>
  <si>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</si>
  <si>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</si>
  <si>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</si>
  <si>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</si>
  <si>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</si>
  <si>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</si>
  <si>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</si>
  <si>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</si>
  <si>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</si>
  <si>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</si>
  <si>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</si>
  <si>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</si>
  <si>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</si>
  <si>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</si>
  <si>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</si>
  <si>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</si>
  <si>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</si>
  <si>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</si>
  <si>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</si>
  <si>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</si>
  <si>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</si>
  <si>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</si>
  <si>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</si>
  <si>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</si>
  <si>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</si>
  <si>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</si>
  <si>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</si>
  <si>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</si>
  <si>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</si>
  <si>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</si>
  <si>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</si>
  <si>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</si>
  <si>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</si>
  <si>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</si>
  <si>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</si>
  <si>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</si>
  <si>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</si>
  <si>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</si>
  <si>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</si>
  <si>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</si>
  <si>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</si>
  <si>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</si>
  <si>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</si>
  <si>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</si>
  <si>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</si>
  <si>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</si>
  <si>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</si>
  <si>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</si>
  <si>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</si>
  <si>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</si>
  <si>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</si>
  <si>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</si>
  <si>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</si>
  <si>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</si>
  <si>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</si>
  <si>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</si>
  <si>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</si>
  <si>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</si>
  <si>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</si>
  <si>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</si>
  <si>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</si>
  <si>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</si>
  <si>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</si>
  <si>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</si>
  <si>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</si>
  <si>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</si>
  <si>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</si>
  <si>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</si>
  <si>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</si>
  <si>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</si>
  <si>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</si>
  <si>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</si>
  <si>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</si>
  <si>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</si>
  <si>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</si>
  <si>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</si>
  <si>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</si>
  <si>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</si>
  <si>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</si>
  <si>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</si>
  <si>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</si>
  <si>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</si>
  <si>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</si>
  <si>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</si>
  <si>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</si>
  <si>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</si>
  <si>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</si>
  <si>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</si>
  <si>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</si>
  <si>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</si>
  <si>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</si>
  <si>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</si>
  <si>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</si>
  <si>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</si>
  <si>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</si>
  <si>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</si>
  <si>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</si>
  <si>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</si>
  <si>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</si>
  <si>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</si>
  <si>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</si>
  <si>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</si>
  <si>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</si>
  <si>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</si>
  <si>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</si>
  <si>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</si>
  <si>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</si>
  <si>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</si>
  <si>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</si>
  <si>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</si>
  <si>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</si>
  <si>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</si>
  <si>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</si>
  <si>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</si>
  <si>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</si>
  <si>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</si>
  <si>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</si>
  <si>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</si>
  <si>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</si>
  <si>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</si>
  <si>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</si>
  <si>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</si>
  <si>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</si>
  <si>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</si>
  <si>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</si>
  <si>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</si>
  <si>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</si>
  <si>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</si>
  <si>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</si>
  <si>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</si>
  <si>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</si>
  <si>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</si>
  <si>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</si>
  <si>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</si>
  <si>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</si>
  <si>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</si>
  <si>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</si>
  <si>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</si>
  <si>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</si>
  <si>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</si>
  <si>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</si>
  <si>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</si>
  <si>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</si>
  <si>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</si>
  <si>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</si>
  <si>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</si>
  <si>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</si>
  <si>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</si>
  <si>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</si>
  <si>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</si>
  <si>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</si>
  <si>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</si>
  <si>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</si>
  <si>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</si>
  <si>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</si>
  <si>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</si>
  <si>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</si>
  <si>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</si>
  <si>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</si>
  <si>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</si>
  <si>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</si>
  <si>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</si>
  <si>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</si>
  <si>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</si>
  <si>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</si>
  <si>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</si>
  <si>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</si>
  <si>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</si>
  <si>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</si>
  <si>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</si>
  <si>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</si>
  <si>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</si>
  <si>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</si>
  <si>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</si>
  <si>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</si>
  <si>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</si>
  <si>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</si>
  <si>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</si>
  <si>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</si>
  <si>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</si>
  <si>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</si>
  <si>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</si>
  <si>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</si>
  <si>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</si>
  <si>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</si>
  <si>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</si>
  <si>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</si>
  <si>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</si>
  <si>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</si>
  <si>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</si>
  <si>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</si>
  <si>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</si>
  <si>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</si>
  <si>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</si>
  <si>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</si>
  <si>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</si>
  <si>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</si>
  <si>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</si>
  <si>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</si>
  <si>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</si>
  <si>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</si>
  <si>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</si>
  <si>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</si>
  <si>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</si>
  <si>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</si>
  <si>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</si>
  <si>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</si>
  <si>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</si>
  <si>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</si>
  <si>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</si>
  <si>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</si>
  <si>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</si>
  <si>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</si>
  <si>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</si>
  <si>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</si>
  <si>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</si>
  <si>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</si>
  <si>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</si>
  <si>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</si>
  <si>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</si>
  <si>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</si>
  <si>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</si>
  <si>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</si>
  <si>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</si>
  <si>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</si>
  <si>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</si>
  <si>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</si>
  <si>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</si>
  <si>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</si>
  <si>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</si>
  <si>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</si>
  <si>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</si>
  <si>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</si>
  <si>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</si>
  <si>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</si>
  <si>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</si>
  <si>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</si>
  <si>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</si>
  <si>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</si>
  <si>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</si>
  <si>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</si>
  <si>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</si>
  <si>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</si>
  <si>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</si>
  <si>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</si>
  <si>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</si>
  <si>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</si>
  <si>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</si>
  <si>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</si>
  <si>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</si>
  <si>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</si>
  <si>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</si>
  <si>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</si>
  <si>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</si>
  <si>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</si>
  <si>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</si>
  <si>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</si>
  <si>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</si>
  <si>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</si>
  <si>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</si>
  <si>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</si>
  <si>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</si>
  <si>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</si>
  <si>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</si>
  <si>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</si>
  <si>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</si>
  <si>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</si>
  <si>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</si>
  <si>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</si>
  <si>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</si>
  <si>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</si>
  <si>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</si>
  <si>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</si>
  <si>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</si>
  <si>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</si>
  <si>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</si>
  <si>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</si>
  <si>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</si>
  <si>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</si>
  <si>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</si>
  <si>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</si>
  <si>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</si>
  <si>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</si>
  <si>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</si>
  <si>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</si>
  <si>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</si>
  <si>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</si>
  <si>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</si>
  <si>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</si>
  <si>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</si>
  <si>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</si>
  <si>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</si>
  <si>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</si>
  <si>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</si>
  <si>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</si>
  <si>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</si>
  <si>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</si>
  <si>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</si>
  <si>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</si>
  <si>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</si>
  <si>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</si>
  <si>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</si>
  <si>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</si>
  <si>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</si>
  <si>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</si>
  <si>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</si>
  <si>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</si>
  <si>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</si>
  <si>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</si>
  <si>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</si>
  <si>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</si>
  <si>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</si>
  <si>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</si>
  <si>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</si>
  <si>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</si>
  <si>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</si>
  <si>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</si>
  <si>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</si>
  <si>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</si>
  <si>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</si>
  <si>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</si>
  <si>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</si>
  <si>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</si>
  <si>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</si>
  <si>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</si>
  <si>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</si>
  <si>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</si>
  <si>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</si>
  <si>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</si>
  <si>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</si>
  <si>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</si>
  <si>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</si>
  <si>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</si>
  <si>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</si>
  <si>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</si>
  <si>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</si>
  <si>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</si>
  <si>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</si>
  <si>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</si>
  <si>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</si>
  <si>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</si>
  <si>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</si>
  <si>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</si>
  <si>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</si>
  <si>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</si>
  <si>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</si>
  <si>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</si>
  <si>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</si>
  <si>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</si>
  <si>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</si>
  <si>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</si>
  <si>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</si>
  <si>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</si>
  <si>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</si>
  <si>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</si>
  <si>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</si>
  <si>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</si>
  <si>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</si>
  <si>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</si>
  <si>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</si>
  <si>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</si>
  <si>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</si>
  <si>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</si>
  <si>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</si>
  <si>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</si>
  <si>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</si>
  <si>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</si>
  <si>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</si>
  <si>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</si>
  <si>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</si>
  <si>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</si>
  <si>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</si>
  <si>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</si>
  <si>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</si>
  <si>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</si>
  <si>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</si>
  <si>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</si>
  <si>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</si>
  <si>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</si>
  <si>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</si>
  <si>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</si>
  <si>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</si>
  <si>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</si>
  <si>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</si>
  <si>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</si>
  <si>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</si>
  <si>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</si>
  <si>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</si>
  <si>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</si>
  <si>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</si>
  <si>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</si>
  <si>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</si>
  <si>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</si>
  <si>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</si>
  <si>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</si>
  <si>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</si>
  <si>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</si>
  <si>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</si>
  <si>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</si>
  <si>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</si>
  <si>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</si>
  <si>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</si>
  <si>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</si>
  <si>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</si>
  <si>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</si>
  <si>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</si>
  <si>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</si>
  <si>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</si>
  <si>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</si>
  <si>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</si>
  <si>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</si>
  <si>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</si>
  <si>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</si>
  <si>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</si>
  <si>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</si>
  <si>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</si>
  <si>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</si>
  <si>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</si>
  <si>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</si>
  <si>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</si>
  <si>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</si>
  <si>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</si>
  <si>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</si>
  <si>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</si>
  <si>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</si>
  <si>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</si>
  <si>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</si>
  <si>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</si>
  <si>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</si>
  <si>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</si>
  <si>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</si>
  <si>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</si>
  <si>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</si>
  <si>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</si>
  <si>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</si>
  <si>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</si>
  <si>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</si>
  <si>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</si>
  <si>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</si>
  <si>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</si>
  <si>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</si>
  <si>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</si>
  <si>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</si>
  <si>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</si>
  <si>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</si>
  <si>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</si>
  <si>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</si>
  <si>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</si>
  <si>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</si>
  <si>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</si>
  <si>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</si>
  <si>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</si>
  <si>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</si>
  <si>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</si>
  <si>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</si>
  <si>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</si>
  <si>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</si>
  <si>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</si>
  <si>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</si>
  <si>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</si>
  <si>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</si>
  <si>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</si>
  <si>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</si>
  <si>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</si>
  <si>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</si>
  <si>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</si>
  <si>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</si>
  <si>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</si>
  <si>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</si>
  <si>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</si>
  <si>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</si>
  <si>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</si>
  <si>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</si>
  <si>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</si>
  <si>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</si>
  <si>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</si>
  <si>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</si>
  <si>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</si>
  <si>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</si>
  <si>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</si>
  <si>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</si>
  <si>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</si>
  <si>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</si>
  <si>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</si>
  <si>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</si>
  <si>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</si>
  <si>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</si>
  <si>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</si>
  <si>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</si>
  <si>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</si>
  <si>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</si>
  <si>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</si>
  <si>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</si>
  <si>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</si>
  <si>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</si>
  <si>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</si>
  <si>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</si>
  <si>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</si>
  <si>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</si>
  <si>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</si>
  <si>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</si>
  <si>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</si>
  <si>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</si>
  <si>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</si>
  <si>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</si>
  <si>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</si>
  <si>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</si>
  <si>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</si>
  <si>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</si>
  <si>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</si>
  <si>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</si>
  <si>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</si>
  <si>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</si>
  <si>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</si>
  <si>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</si>
  <si>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</si>
  <si>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</si>
  <si>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</si>
  <si>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</si>
  <si>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</si>
  <si>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</si>
  <si>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</si>
  <si>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</si>
  <si>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</si>
  <si>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</si>
  <si>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</si>
  <si>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</si>
  <si>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</si>
  <si>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</si>
  <si>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</si>
  <si>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</si>
  <si>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</si>
  <si>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</si>
  <si>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</si>
  <si>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</si>
  <si>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</si>
  <si>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</si>
  <si>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</si>
  <si>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</si>
  <si>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</si>
  <si>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</si>
  <si>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</si>
  <si>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</si>
  <si>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</si>
  <si>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</si>
  <si>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</si>
  <si>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</si>
  <si>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</si>
  <si>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</si>
  <si>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</si>
  <si>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</si>
  <si>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</si>
  <si>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</si>
  <si>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</si>
  <si>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</si>
  <si>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</si>
  <si>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</si>
  <si>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</si>
  <si>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</si>
  <si>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</si>
  <si>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</si>
  <si>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</si>
  <si>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</si>
  <si>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</si>
  <si>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</si>
  <si>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</si>
  <si>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</si>
  <si>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</si>
  <si>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</si>
  <si>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</si>
  <si>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</si>
  <si>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</si>
  <si>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</si>
  <si>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</si>
  <si>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</si>
  <si>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</si>
  <si>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</si>
  <si>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</si>
  <si>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</si>
  <si>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</si>
  <si>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</si>
  <si>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</si>
  <si>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</si>
  <si>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</si>
  <si>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</si>
  <si>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</si>
  <si>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</si>
  <si>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</si>
  <si>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</si>
  <si>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</si>
  <si>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</si>
  <si>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</si>
  <si>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</si>
  <si>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</si>
  <si>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</si>
  <si>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</si>
  <si>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</si>
  <si>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</si>
  <si>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</si>
  <si>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</si>
  <si>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</si>
  <si>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</si>
  <si>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</si>
  <si>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</si>
  <si>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</si>
  <si>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</si>
  <si>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</si>
  <si>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</si>
  <si>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</si>
  <si>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</si>
  <si>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</si>
  <si>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</si>
  <si>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</si>
  <si>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</si>
  <si>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</si>
  <si>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</si>
  <si>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</si>
  <si>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</si>
  <si>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</si>
  <si>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</si>
  <si>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</si>
  <si>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</si>
  <si>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</si>
  <si>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</si>
  <si>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</si>
  <si>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</si>
  <si>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</si>
  <si>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</si>
  <si>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</si>
  <si>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</si>
  <si>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</si>
  <si>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</si>
  <si>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</si>
  <si>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</si>
  <si>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</si>
  <si>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</si>
  <si>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</si>
  <si>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</si>
  <si>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</si>
  <si>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</si>
  <si>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</si>
  <si>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</si>
  <si>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</si>
  <si>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</si>
  <si>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</si>
  <si>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</si>
  <si>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</si>
  <si>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</si>
  <si>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</si>
  <si>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</si>
  <si>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</si>
  <si>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</si>
  <si>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</si>
  <si>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</si>
  <si>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</si>
  <si>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</si>
  <si>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</si>
  <si>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</si>
  <si>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</si>
  <si>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</si>
  <si>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</si>
  <si>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</si>
  <si>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</si>
  <si>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</si>
  <si>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</si>
  <si>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</si>
  <si>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</si>
  <si>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</si>
  <si>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</si>
  <si>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</si>
  <si>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</si>
  <si>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</si>
  <si>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</si>
  <si>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</si>
  <si>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</si>
  <si>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</si>
  <si>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</si>
  <si>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</si>
  <si>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</si>
  <si>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</si>
  <si>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</si>
  <si>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</si>
  <si>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</si>
  <si>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</si>
  <si>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</si>
  <si>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</si>
  <si>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</si>
  <si>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</si>
  <si>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</si>
  <si>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</si>
  <si>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</si>
  <si>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</si>
  <si>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</si>
  <si>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</si>
  <si>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</si>
  <si>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</si>
  <si>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</si>
  <si>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</si>
  <si>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</si>
  <si>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</si>
  <si>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</si>
  <si>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</si>
  <si>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</si>
  <si>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</si>
  <si>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</si>
  <si>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</si>
  <si>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</si>
  <si>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</si>
  <si>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</si>
  <si>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</si>
  <si>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</si>
  <si>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</si>
  <si>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</si>
  <si>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</si>
  <si>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</si>
  <si>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</si>
  <si>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</si>
  <si>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</si>
  <si>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</si>
  <si>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</si>
  <si>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</si>
  <si>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</si>
  <si>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</si>
  <si>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</si>
  <si>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</si>
  <si>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</si>
  <si>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</si>
  <si>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</si>
  <si>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</si>
  <si>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</si>
  <si>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</si>
  <si>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</si>
  <si>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</si>
  <si>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</si>
  <si>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</si>
  <si>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</si>
  <si>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</si>
  <si>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</si>
  <si>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</si>
  <si>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</si>
  <si>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</si>
  <si>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</si>
  <si>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</si>
  <si>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</si>
  <si>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</si>
  <si>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</si>
  <si>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</si>
  <si>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</si>
  <si>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</si>
  <si>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</si>
  <si>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</si>
  <si>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</si>
  <si>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</si>
  <si>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</si>
  <si>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</si>
  <si>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</si>
  <si>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</si>
  <si>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</si>
  <si>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</si>
  <si>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</si>
  <si>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</si>
  <si>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</si>
  <si>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</si>
  <si>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</si>
  <si>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</si>
  <si>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</si>
  <si>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</si>
  <si>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</si>
  <si>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</si>
  <si>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</si>
  <si>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</si>
  <si>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</si>
  <si>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</si>
  <si>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</si>
  <si>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</si>
  <si>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</si>
  <si>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</si>
  <si>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</si>
  <si>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</si>
  <si>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</si>
  <si>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</si>
  <si>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</si>
  <si>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</si>
  <si>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</si>
  <si>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</si>
  <si>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</si>
  <si>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</si>
  <si>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</si>
  <si>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</si>
  <si>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</si>
  <si>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</si>
  <si>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</si>
  <si>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</si>
  <si>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</si>
  <si>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</si>
  <si>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</si>
  <si>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</si>
  <si>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</si>
  <si>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</si>
  <si>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</si>
  <si>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</si>
  <si>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</si>
  <si>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</si>
  <si>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</si>
  <si>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</si>
  <si>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</si>
  <si>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</si>
  <si>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</si>
  <si>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</si>
  <si>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</si>
  <si>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</si>
  <si>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</si>
  <si>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</si>
  <si>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</si>
  <si>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</si>
  <si>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</si>
  <si>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</si>
  <si>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</si>
  <si>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</si>
  <si>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</si>
  <si>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</si>
  <si>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</si>
  <si>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</si>
  <si>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</si>
  <si>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</si>
  <si>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</si>
  <si>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</si>
  <si>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</si>
  <si>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</si>
  <si>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</si>
  <si>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</si>
  <si>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</si>
  <si>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</si>
  <si>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</si>
  <si>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</si>
  <si>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</si>
  <si>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</si>
  <si>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</si>
  <si>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</si>
  <si>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</si>
  <si>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</si>
  <si>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</si>
  <si>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</si>
  <si>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</si>
  <si>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</si>
  <si>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</si>
  <si>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</si>
  <si>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</si>
  <si>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</si>
  <si>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</si>
  <si>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</si>
  <si>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</si>
  <si>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</si>
  <si>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</si>
  <si>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</si>
  <si>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</si>
  <si>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</si>
  <si>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</si>
  <si>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</si>
  <si>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</si>
  <si>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</si>
  <si>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</si>
  <si>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</si>
  <si>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</si>
  <si>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</si>
  <si>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</si>
  <si>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</si>
  <si>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</si>
  <si>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</si>
  <si>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</si>
  <si>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</si>
  <si>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</si>
  <si>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</si>
  <si>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</si>
  <si>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</si>
  <si>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</si>
  <si>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</si>
  <si>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</si>
  <si>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</si>
  <si>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</si>
  <si>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</si>
  <si>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</si>
  <si>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</si>
  <si>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</si>
  <si>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</si>
  <si>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</si>
  <si>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</si>
  <si>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</si>
  <si>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</si>
  <si>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</si>
  <si>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</si>
  <si>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</si>
  <si>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</si>
  <si>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</si>
  <si>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</si>
  <si>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</si>
  <si>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</si>
  <si>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</si>
  <si>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</si>
  <si>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</si>
  <si>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</si>
  <si>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</si>
  <si>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</si>
  <si>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</si>
  <si>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</si>
  <si>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</si>
  <si>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</si>
  <si>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</si>
  <si>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</si>
  <si>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</si>
  <si>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</si>
  <si>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</si>
  <si>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</si>
  <si>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</si>
  <si>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</si>
  <si>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</si>
  <si>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</si>
  <si>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</si>
  <si>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</si>
  <si>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</si>
  <si>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</si>
  <si>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</si>
  <si>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</si>
  <si>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</si>
  <si>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</si>
  <si>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</si>
  <si>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</si>
  <si>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</si>
  <si>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</si>
  <si>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</si>
  <si>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</si>
  <si>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</si>
  <si>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</si>
  <si>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</si>
  <si>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</si>
  <si>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</si>
  <si>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</si>
  <si>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</si>
  <si>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</si>
  <si>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</si>
  <si>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</si>
  <si>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</si>
  <si>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</si>
  <si>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</si>
  <si>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</si>
  <si>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</si>
  <si>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</si>
  <si>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</si>
  <si>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</si>
  <si>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</si>
  <si>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</si>
  <si>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</si>
  <si>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</si>
  <si>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</si>
  <si>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</si>
  <si>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</si>
  <si>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</si>
  <si>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</si>
  <si>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</si>
  <si>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</si>
  <si>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</si>
  <si>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</si>
  <si>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</si>
  <si>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</si>
  <si>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</si>
  <si>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</si>
  <si>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</si>
  <si>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</si>
  <si>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</si>
  <si>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</si>
  <si>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</si>
  <si>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</si>
  <si>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</si>
  <si>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</si>
  <si>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</si>
  <si>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</si>
  <si>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</si>
  <si>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</si>
  <si>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</si>
  <si>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</si>
  <si>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</si>
  <si>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</si>
  <si>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</si>
  <si>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</si>
  <si>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</si>
  <si>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</si>
  <si>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</si>
  <si>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</si>
  <si>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</si>
  <si>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</si>
  <si>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</si>
  <si>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</si>
  <si>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</si>
  <si>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</si>
  <si>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</si>
  <si>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</si>
  <si>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</si>
  <si>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</si>
  <si>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</si>
  <si>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</si>
  <si>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</si>
  <si>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</si>
  <si>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</si>
  <si>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</si>
  <si>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</si>
  <si>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</si>
  <si>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</si>
  <si>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</si>
  <si>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</si>
  <si>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</si>
  <si>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</si>
  <si>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</si>
  <si>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</si>
  <si>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</si>
  <si>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</si>
  <si>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</si>
  <si>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</si>
  <si>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</si>
  <si>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</si>
  <si>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</si>
  <si>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</si>
  <si>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</si>
  <si>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</si>
  <si>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</si>
  <si>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</si>
  <si>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</si>
  <si>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</si>
  <si>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</si>
  <si>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</si>
  <si>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</si>
  <si>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</si>
  <si>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</si>
  <si>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</si>
  <si>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</si>
  <si>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</si>
  <si>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</si>
  <si>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</si>
  <si>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</si>
  <si>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</si>
  <si>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</si>
  <si>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</si>
  <si>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</si>
  <si>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</si>
  <si>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</si>
  <si>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</si>
  <si>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</si>
  <si>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</si>
  <si>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</si>
  <si>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</si>
  <si>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</si>
  <si>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</si>
  <si>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</si>
  <si>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</si>
  <si>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</si>
  <si>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</si>
  <si>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</si>
  <si>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</si>
  <si>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</si>
  <si>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</si>
  <si>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</si>
  <si>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</si>
  <si>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</si>
  <si>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</si>
  <si>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</si>
  <si>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</si>
  <si>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</si>
  <si>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</si>
  <si>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</si>
  <si>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</si>
  <si>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</si>
  <si>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</si>
  <si>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</si>
  <si>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</si>
  <si>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</si>
  <si>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</si>
  <si>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</si>
  <si>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</si>
  <si>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</si>
  <si>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</si>
  <si>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</si>
  <si>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</si>
  <si>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</si>
  <si>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</si>
  <si>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</si>
  <si>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</si>
  <si>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</si>
  <si>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</si>
  <si>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</si>
  <si>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</si>
  <si>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</si>
  <si>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</si>
  <si>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</si>
  <si>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</si>
  <si>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</si>
  <si>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</si>
  <si>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</si>
  <si>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</si>
  <si>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</si>
  <si>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</si>
  <si>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</si>
  <si>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</si>
  <si>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</si>
  <si>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</si>
  <si>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</si>
  <si>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</si>
  <si>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</si>
  <si>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</si>
  <si>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</si>
  <si>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</si>
  <si>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</si>
  <si>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</si>
  <si>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</si>
  <si>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</si>
  <si>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</si>
  <si>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</si>
  <si>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</si>
  <si>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</si>
  <si>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</si>
  <si>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</si>
  <si>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</si>
  <si>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</si>
  <si>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</si>
  <si>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</si>
  <si>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</si>
  <si>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</si>
  <si>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</si>
  <si>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</si>
  <si>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</si>
  <si>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</si>
  <si>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</si>
  <si>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</si>
  <si>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</si>
  <si>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</si>
  <si>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</si>
  <si>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</si>
  <si>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</si>
  <si>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</si>
  <si>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</si>
  <si>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</si>
  <si>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</si>
  <si>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</si>
  <si>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</si>
  <si>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</si>
  <si>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</si>
  <si>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</si>
  <si>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</si>
  <si>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</si>
  <si>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</si>
  <si>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</si>
  <si>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</si>
  <si>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</si>
  <si>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</si>
  <si>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</si>
  <si>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</si>
  <si>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</si>
  <si>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</si>
  <si>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</si>
  <si>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</si>
  <si>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</si>
  <si>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</si>
  <si>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</si>
  <si>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</si>
  <si>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</si>
  <si>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</si>
  <si>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</si>
  <si>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</si>
  <si>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</si>
  <si>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</si>
  <si>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</si>
  <si>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</si>
  <si>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</si>
  <si>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</si>
  <si>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</si>
  <si>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</si>
  <si>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</si>
  <si>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</si>
  <si>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</si>
  <si>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</si>
  <si>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</si>
  <si>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</si>
  <si>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</si>
  <si>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</si>
  <si>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</si>
  <si>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</si>
  <si>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</si>
  <si>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</si>
  <si>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</si>
  <si>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</si>
  <si>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</si>
  <si>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</si>
  <si>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</si>
  <si>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</si>
  <si>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</si>
  <si>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</si>
  <si>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</si>
  <si>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</si>
  <si>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</si>
  <si>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</si>
  <si>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</si>
  <si>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</si>
  <si>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</si>
  <si>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</si>
  <si>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</si>
  <si>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</si>
  <si>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</si>
  <si>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</si>
  <si>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</si>
  <si>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</si>
  <si>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</si>
  <si>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</si>
  <si>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</si>
  <si>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</si>
  <si>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</si>
  <si>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</si>
  <si>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</si>
  <si>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</si>
  <si>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</si>
  <si>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</si>
  <si>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</si>
  <si>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</si>
  <si>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</si>
  <si>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</si>
  <si>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</si>
  <si>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</si>
  <si>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</si>
  <si>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</si>
  <si>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</si>
  <si>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</si>
  <si>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</si>
  <si>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</si>
  <si>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</si>
  <si>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</si>
  <si>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</si>
  <si>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</si>
  <si>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</si>
  <si>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</si>
  <si>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</si>
  <si>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</si>
  <si>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</si>
  <si>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</si>
  <si>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</si>
  <si>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</si>
  <si>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</si>
  <si>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</si>
  <si>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</si>
  <si>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</si>
  <si>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</si>
  <si>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</si>
  <si>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</si>
  <si>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</si>
  <si>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</si>
  <si>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</si>
  <si>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</si>
  <si>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</si>
  <si>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</si>
  <si>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</si>
  <si>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</si>
  <si>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</si>
  <si>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</si>
  <si>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</si>
  <si>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</si>
  <si>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</si>
  <si>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</si>
  <si>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</si>
  <si>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</si>
  <si>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</si>
  <si>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</si>
  <si>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</si>
  <si>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</si>
  <si>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</si>
  <si>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</si>
  <si>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</si>
  <si>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</si>
  <si>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</si>
  <si>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</si>
  <si>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</si>
  <si>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</si>
  <si>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</si>
  <si>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</si>
  <si>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</si>
  <si>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</si>
  <si>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</si>
  <si>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</si>
  <si>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</si>
  <si>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</si>
  <si>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</si>
  <si>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</si>
  <si>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</si>
  <si>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</si>
  <si>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</si>
  <si>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</si>
  <si>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</si>
  <si>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</si>
  <si>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</si>
  <si>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</si>
  <si>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</si>
  <si>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</si>
  <si>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</si>
  <si>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</si>
  <si>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</si>
  <si>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</si>
  <si>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</si>
  <si>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</si>
  <si>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</si>
  <si>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</si>
  <si>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</si>
  <si>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</si>
  <si>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</si>
  <si>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</si>
  <si>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</si>
  <si>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</si>
  <si>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</si>
  <si>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</si>
  <si>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</si>
  <si>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</si>
  <si>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</si>
  <si>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</si>
  <si>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</si>
  <si>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</si>
  <si>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</si>
  <si>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</si>
  <si>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</si>
  <si>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</si>
  <si>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</si>
  <si>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</si>
  <si>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</si>
  <si>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</si>
  <si>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</si>
  <si>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</si>
  <si>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</si>
  <si>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</si>
  <si>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</si>
  <si>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</si>
  <si>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</si>
  <si>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</si>
  <si>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</si>
  <si>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</si>
  <si>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</si>
  <si>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</si>
  <si>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</si>
  <si>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</si>
  <si>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</si>
  <si>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</si>
  <si>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</si>
  <si>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</si>
  <si>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</si>
  <si>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</si>
  <si>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</si>
  <si>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</si>
  <si>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</si>
  <si>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</si>
  <si>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</si>
  <si>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</si>
  <si>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</si>
  <si>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</si>
  <si>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</si>
  <si>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</si>
  <si>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</si>
  <si>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</si>
  <si>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</si>
  <si>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</si>
  <si>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</si>
  <si>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</si>
  <si>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</si>
  <si>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</si>
  <si>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</si>
  <si>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</si>
  <si>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</si>
  <si>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</si>
  <si>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</si>
  <si>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</si>
  <si>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</si>
  <si>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</si>
  <si>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</si>
  <si>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</si>
  <si>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</si>
  <si>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</si>
  <si>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</si>
  <si>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</si>
  <si>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</si>
  <si>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</si>
  <si>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</si>
  <si>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</si>
  <si>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</si>
  <si>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</si>
  <si>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</si>
  <si>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</si>
  <si>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</si>
  <si>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</si>
  <si>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</si>
  <si>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</si>
  <si>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</si>
  <si>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</si>
  <si>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</si>
  <si>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</si>
  <si>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</si>
  <si>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</si>
  <si>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</si>
  <si>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</si>
  <si>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</si>
  <si>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</si>
  <si>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</si>
  <si>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</si>
  <si>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</si>
  <si>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</si>
  <si>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</si>
  <si>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</si>
  <si>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</si>
  <si>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</si>
  <si>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</si>
  <si>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</si>
  <si>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</si>
  <si>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</si>
  <si>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</si>
  <si>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</si>
  <si>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</si>
  <si>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</si>
  <si>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</si>
  <si>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</si>
  <si>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</si>
  <si>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</si>
  <si>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</si>
  <si>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</si>
  <si>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</si>
  <si>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</si>
  <si>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</si>
  <si>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</si>
  <si>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</si>
  <si>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</si>
  <si>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</si>
  <si>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</si>
  <si>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</si>
  <si>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</si>
  <si>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</si>
  <si>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</si>
  <si>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</si>
  <si>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</si>
  <si>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</si>
  <si>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</si>
  <si>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</si>
  <si>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</si>
  <si>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</si>
  <si>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</si>
  <si>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</si>
  <si>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</si>
  <si>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</si>
  <si>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</si>
  <si>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</si>
  <si>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</si>
  <si>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</si>
  <si>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</si>
  <si>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</si>
  <si>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</si>
  <si>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</si>
  <si>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</si>
  <si>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</si>
  <si>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</si>
  <si>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</si>
  <si>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</si>
  <si>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</si>
  <si>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</si>
  <si>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</si>
  <si>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</si>
  <si>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</si>
  <si>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</si>
  <si>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</si>
  <si>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</si>
  <si>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</si>
  <si>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</si>
  <si>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</si>
  <si>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</si>
  <si>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</si>
  <si>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</si>
  <si>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</si>
  <si>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</si>
  <si>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</si>
  <si>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</si>
  <si>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</si>
  <si>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</si>
  <si>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</si>
  <si>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</si>
  <si>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</si>
  <si>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</si>
  <si>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</si>
  <si>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</si>
  <si>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</si>
  <si>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</si>
  <si>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</si>
  <si>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</si>
  <si>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</si>
  <si>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</si>
  <si>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</si>
  <si>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</si>
  <si>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</si>
  <si>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</si>
  <si>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</si>
  <si>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</si>
  <si>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</si>
  <si>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</si>
  <si>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</si>
  <si>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</si>
  <si>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</si>
  <si>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</si>
  <si>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</si>
  <si>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</si>
  <si>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</si>
  <si>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</si>
  <si>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</si>
  <si>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</si>
  <si>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</si>
  <si>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</si>
  <si>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</si>
  <si>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</si>
  <si>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</si>
  <si>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</si>
  <si>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</si>
  <si>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</si>
  <si>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</si>
  <si>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</si>
  <si>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</si>
  <si>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</si>
  <si>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</si>
  <si>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</si>
  <si>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</si>
  <si>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</si>
  <si>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</si>
  <si>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</si>
  <si>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</si>
  <si>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</si>
  <si>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</si>
  <si>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</si>
  <si>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</si>
  <si>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</si>
  <si>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</si>
  <si>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</si>
  <si>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</si>
  <si>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</si>
  <si>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</si>
  <si>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</si>
  <si>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</si>
  <si>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</si>
  <si>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</si>
  <si>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</si>
  <si>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</si>
  <si>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</si>
  <si>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</si>
  <si>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</si>
  <si>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</si>
  <si>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</si>
  <si>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</si>
  <si>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</si>
  <si>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</si>
  <si>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</si>
  <si>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</si>
  <si>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</si>
  <si>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</si>
  <si>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</si>
  <si>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</si>
  <si>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</si>
  <si>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</si>
  <si>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</si>
  <si>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</si>
  <si>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</si>
  <si>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</si>
  <si>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</si>
  <si>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</si>
  <si>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</si>
  <si>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</si>
  <si>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</si>
  <si>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</si>
  <si>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</si>
  <si>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</si>
  <si>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</si>
  <si>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</si>
  <si>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</si>
  <si>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</si>
  <si>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</si>
  <si>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</si>
  <si>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</si>
  <si>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</si>
  <si>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</si>
  <si>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</si>
  <si>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</si>
  <si>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</si>
  <si>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</si>
  <si>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</si>
  <si>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</si>
  <si>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</si>
  <si>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</si>
  <si>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</si>
  <si>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</si>
  <si>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</si>
  <si>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</si>
  <si>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</si>
  <si>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</si>
  <si>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</si>
  <si>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</si>
  <si>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</si>
  <si>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</si>
  <si>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</si>
  <si>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</si>
  <si>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</si>
  <si>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</si>
  <si>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</si>
  <si>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</si>
  <si>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</si>
  <si>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</si>
  <si>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</si>
  <si>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</si>
  <si>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</si>
  <si>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</si>
  <si>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</si>
  <si>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</si>
  <si>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</si>
  <si>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</si>
  <si>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</si>
  <si>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</si>
  <si>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</si>
  <si>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</si>
  <si>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</si>
  <si>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</si>
  <si>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</si>
  <si>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</si>
  <si>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</si>
  <si>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</si>
  <si>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</si>
  <si>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</si>
  <si>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</si>
  <si>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</si>
  <si>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</si>
  <si>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</si>
  <si>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</si>
  <si>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</si>
  <si>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</si>
  <si>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</si>
  <si>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</si>
  <si>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</si>
  <si>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</si>
  <si>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</si>
  <si>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</si>
  <si>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</si>
  <si>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</si>
  <si>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</si>
  <si>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</si>
  <si>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</si>
  <si>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</si>
  <si>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</si>
  <si>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</si>
  <si>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</si>
  <si>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</si>
  <si>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</si>
  <si>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</si>
  <si>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</si>
  <si>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</si>
  <si>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</si>
  <si>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</si>
  <si>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</si>
  <si>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</si>
  <si>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</si>
  <si>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</si>
  <si>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</si>
  <si>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</si>
  <si>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</si>
  <si>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</si>
  <si>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</si>
  <si>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</si>
  <si>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</si>
  <si>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</si>
  <si>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</si>
  <si>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</si>
  <si>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</si>
  <si>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</si>
  <si>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</si>
  <si>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</si>
  <si>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</si>
  <si>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</si>
  <si>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</si>
  <si>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</si>
  <si>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</si>
  <si>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</si>
  <si>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</si>
  <si>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</si>
  <si>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</si>
  <si>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</si>
  <si>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</si>
  <si>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</si>
  <si>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</si>
  <si>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</si>
  <si>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</si>
  <si>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</si>
  <si>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</si>
  <si>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</si>
  <si>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</si>
  <si>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</si>
  <si>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</si>
  <si>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</si>
  <si>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</si>
  <si>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</si>
  <si>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</si>
  <si>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</si>
  <si>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</si>
  <si>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</si>
  <si>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</si>
  <si>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</si>
  <si>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</si>
  <si>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</si>
  <si>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</si>
  <si>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</si>
  <si>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</si>
  <si>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</si>
  <si>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</si>
  <si>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</si>
  <si>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</si>
  <si>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</si>
  <si>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</si>
  <si>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</si>
  <si>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</si>
  <si>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</si>
  <si>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</si>
  <si>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</si>
  <si>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</si>
  <si>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</si>
  <si>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</si>
  <si>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</si>
  <si>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</si>
  <si>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</si>
  <si>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</si>
  <si>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</si>
  <si>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</si>
  <si>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</si>
  <si>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</si>
  <si>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</si>
  <si>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</si>
  <si>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</si>
  <si>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</si>
  <si>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</si>
  <si>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</si>
  <si>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</si>
  <si>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</si>
  <si>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</si>
  <si>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</si>
  <si>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</si>
  <si>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</si>
  <si>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</si>
  <si>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</si>
  <si>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</si>
  <si>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</si>
  <si>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</si>
  <si>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</si>
  <si>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</si>
  <si>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</si>
  <si>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</si>
  <si>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</si>
  <si>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</si>
  <si>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</si>
  <si>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</si>
  <si>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</si>
  <si>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</si>
  <si>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</si>
  <si>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</si>
  <si>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</si>
  <si>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</si>
  <si>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</si>
  <si>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</si>
  <si>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</si>
  <si>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</si>
  <si>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</si>
  <si>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</si>
  <si>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</si>
  <si>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</si>
  <si>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</si>
  <si>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</si>
  <si>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</si>
  <si>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</si>
  <si>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</si>
  <si>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</si>
  <si>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</si>
  <si>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</si>
  <si>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</si>
  <si>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</si>
  <si>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</si>
  <si>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</si>
  <si>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</si>
  <si>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</si>
  <si>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</si>
  <si>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</si>
  <si>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</si>
  <si>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</si>
  <si>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</si>
  <si>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</si>
  <si>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</si>
  <si>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</si>
  <si>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</si>
  <si>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</si>
  <si>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</si>
  <si>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</si>
  <si>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</si>
  <si>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</si>
  <si>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</si>
  <si>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</si>
  <si>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</si>
  <si>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</si>
  <si>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</si>
  <si>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</si>
  <si>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</si>
  <si>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</si>
  <si>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</si>
  <si>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</si>
  <si>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</si>
  <si>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</si>
  <si>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</si>
  <si>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</si>
  <si>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</si>
  <si>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</si>
  <si>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</si>
  <si>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</si>
  <si>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</si>
  <si>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</si>
  <si>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</si>
  <si>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</si>
  <si>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</si>
  <si>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</si>
  <si>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</si>
  <si>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</si>
  <si>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</si>
  <si>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</si>
  <si>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</si>
  <si>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</si>
  <si>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</si>
  <si>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</si>
  <si>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</si>
  <si>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</si>
  <si>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</si>
  <si>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</si>
  <si>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</si>
  <si>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</si>
  <si>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</si>
  <si>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</si>
  <si>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</si>
  <si>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</si>
  <si>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</si>
  <si>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</si>
  <si>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</si>
  <si>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</si>
  <si>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</si>
  <si>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</si>
  <si>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</si>
  <si>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</si>
  <si>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</si>
  <si>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</si>
  <si>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</si>
  <si>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</si>
  <si>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</si>
  <si>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</si>
  <si>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</si>
  <si>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</si>
  <si>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</si>
  <si>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</si>
  <si>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</si>
  <si>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</si>
  <si>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</si>
  <si>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</si>
  <si>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</si>
  <si>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</si>
  <si>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</si>
  <si>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</si>
  <si>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</si>
  <si>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</si>
  <si>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</si>
  <si>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</si>
  <si>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</si>
  <si>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</si>
  <si>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</si>
  <si>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</si>
  <si>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</si>
  <si>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</si>
  <si>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</si>
  <si>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</si>
  <si>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</si>
  <si>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</si>
  <si>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</si>
  <si>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</si>
  <si>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</si>
  <si>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</si>
  <si>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</si>
  <si>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</si>
  <si>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</si>
  <si>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</si>
  <si>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</si>
  <si>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</si>
  <si>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</si>
  <si>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</si>
  <si>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</si>
  <si>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</si>
  <si>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</si>
  <si>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</si>
  <si>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</si>
  <si>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</si>
  <si>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</si>
  <si>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</si>
  <si>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</si>
  <si>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</si>
  <si>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</si>
  <si>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</si>
  <si>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</si>
  <si>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</si>
  <si>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</si>
  <si>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</si>
  <si>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</si>
  <si>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</si>
  <si>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</si>
  <si>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</si>
  <si>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</si>
  <si>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</si>
  <si>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</si>
  <si>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</si>
  <si>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</si>
  <si>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</si>
  <si>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</si>
  <si>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</si>
  <si>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</si>
  <si>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</si>
  <si>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</si>
  <si>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</si>
  <si>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</si>
  <si>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</si>
  <si>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</si>
  <si>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</si>
  <si>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</si>
  <si>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</si>
  <si>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</si>
  <si>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</si>
  <si>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</si>
  <si>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</si>
  <si>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</si>
  <si>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</si>
  <si>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</si>
  <si>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</si>
  <si>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</si>
  <si>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</si>
  <si>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</si>
  <si>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</si>
  <si>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</si>
  <si>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</si>
  <si>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</si>
  <si>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</si>
  <si>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</si>
  <si>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</si>
  <si>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</si>
  <si>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</si>
  <si>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</si>
  <si>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</si>
  <si>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</si>
  <si>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</si>
  <si>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</si>
  <si>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</si>
  <si>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</si>
  <si>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</si>
  <si>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</si>
  <si>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</si>
  <si>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</si>
  <si>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</si>
  <si>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</si>
  <si>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</si>
  <si>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</si>
  <si>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</si>
  <si>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</si>
  <si>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</si>
  <si>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</si>
  <si>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</si>
  <si>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</si>
  <si>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</si>
  <si>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</si>
  <si>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</si>
  <si>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</si>
  <si>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</si>
  <si>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</si>
  <si>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</si>
  <si>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</si>
  <si>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</si>
  <si>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</si>
  <si>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</si>
  <si>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</si>
  <si>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</si>
  <si>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</si>
  <si>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</si>
  <si>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</si>
  <si>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</si>
  <si>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</si>
  <si>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</si>
  <si>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</si>
  <si>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</si>
  <si>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</si>
  <si>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</si>
  <si>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</si>
  <si>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</si>
  <si>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</si>
  <si>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</si>
  <si>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</si>
  <si>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</si>
  <si>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</si>
  <si>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</si>
  <si>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</si>
  <si>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</si>
  <si>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</si>
  <si>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</si>
  <si>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</si>
  <si>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</si>
  <si>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</si>
  <si>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</si>
  <si>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</si>
  <si>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</si>
  <si>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</si>
  <si>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</si>
  <si>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</si>
  <si>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</si>
  <si>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</si>
  <si>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</si>
  <si>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</si>
  <si>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</si>
  <si>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</si>
  <si>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</si>
  <si>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</si>
  <si>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</si>
  <si>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</si>
  <si>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</si>
  <si>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</si>
  <si>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</si>
  <si>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</si>
  <si>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</si>
  <si>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</si>
  <si>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</si>
  <si>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</si>
  <si>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</si>
  <si>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</si>
  <si>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</si>
  <si>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</si>
  <si>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</si>
  <si>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</si>
  <si>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</si>
  <si>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</si>
  <si>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</si>
  <si>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</si>
  <si>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</si>
  <si>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</si>
  <si>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</si>
  <si>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</si>
  <si>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</si>
  <si>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</si>
  <si>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</si>
  <si>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</si>
  <si>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</si>
  <si>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</si>
  <si>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</si>
  <si>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</si>
  <si>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</si>
  <si>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</si>
  <si>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</si>
  <si>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</si>
  <si>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</si>
  <si>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</si>
  <si>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</si>
  <si>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</si>
  <si>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</si>
  <si>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</si>
  <si>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</si>
  <si>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</si>
  <si>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</si>
  <si>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</si>
  <si>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</si>
  <si>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</si>
  <si>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</si>
  <si>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</si>
  <si>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</si>
  <si>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</si>
  <si>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</si>
  <si>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</si>
  <si>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</si>
  <si>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</si>
  <si>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</si>
  <si>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</si>
  <si>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</si>
  <si>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</si>
  <si>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</si>
  <si>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</si>
  <si>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</si>
  <si>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</si>
  <si>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</si>
  <si>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</si>
  <si>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</si>
  <si>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</si>
  <si>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</si>
  <si>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</si>
  <si>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</si>
  <si>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</si>
  <si>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</si>
  <si>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</si>
  <si>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</si>
  <si>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</si>
  <si>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</si>
  <si>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</si>
  <si>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</si>
  <si>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</si>
  <si>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</si>
  <si>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</si>
  <si>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</si>
  <si>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</si>
  <si>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</si>
  <si>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</si>
  <si>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</si>
  <si>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</si>
  <si>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</si>
  <si>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</si>
  <si>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</si>
  <si>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</si>
  <si>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</si>
  <si>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</si>
  <si>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</si>
  <si>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</si>
  <si>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</si>
  <si>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</si>
  <si>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</si>
  <si>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</si>
  <si>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</si>
  <si>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</si>
  <si>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</si>
  <si>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</si>
  <si>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</si>
  <si>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</si>
  <si>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</si>
  <si>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</si>
  <si>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</si>
  <si>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</si>
  <si>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</si>
  <si>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</si>
  <si>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</si>
  <si>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</si>
  <si>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</si>
  <si>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</si>
  <si>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</si>
  <si>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</si>
  <si>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</si>
  <si>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</si>
  <si>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</si>
  <si>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</si>
  <si>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</si>
  <si>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</si>
  <si>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</si>
  <si>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</si>
  <si>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</si>
  <si>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</si>
  <si>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</si>
  <si>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</si>
  <si>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</si>
  <si>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</si>
  <si>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</si>
  <si>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</si>
  <si>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</si>
  <si>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</si>
  <si>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</si>
  <si>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</si>
  <si>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</si>
  <si>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</si>
  <si>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</si>
  <si>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</si>
  <si>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</si>
  <si>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</si>
  <si>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</si>
  <si>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</si>
  <si>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</si>
  <si>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</si>
  <si>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</si>
  <si>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</si>
  <si>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</si>
  <si>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</si>
  <si>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</si>
  <si>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</si>
  <si>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</si>
  <si>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</si>
  <si>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</si>
  <si>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</si>
  <si>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</si>
  <si>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</si>
  <si>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</si>
  <si>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</si>
  <si>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</si>
  <si>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</si>
  <si>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</si>
  <si>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</si>
  <si>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</si>
  <si>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</si>
  <si>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</si>
  <si>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</si>
  <si>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</si>
  <si>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</si>
  <si>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</si>
  <si>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</si>
  <si>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</si>
  <si>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</si>
  <si>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</si>
  <si>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</si>
  <si>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</si>
  <si>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</si>
  <si>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</si>
  <si>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</si>
  <si>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</si>
  <si>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</si>
  <si>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</si>
  <si>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</si>
  <si>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</si>
  <si>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</si>
  <si>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</si>
  <si>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</si>
  <si>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</si>
  <si>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</si>
  <si>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</si>
  <si>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</si>
  <si>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</si>
  <si>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</si>
  <si>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</si>
  <si>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</si>
  <si>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</si>
  <si>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</si>
  <si>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</si>
  <si>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</si>
  <si>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</si>
  <si>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</si>
  <si>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</si>
  <si>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</si>
  <si>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</si>
  <si>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</si>
  <si>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</si>
  <si>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</si>
  <si>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</si>
  <si>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</si>
  <si>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</si>
  <si>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</si>
  <si>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</si>
  <si>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</si>
  <si>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</si>
  <si>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</si>
  <si>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</si>
  <si>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</si>
  <si>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</si>
  <si>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</si>
  <si>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</si>
  <si>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</si>
  <si>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</si>
  <si>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</si>
  <si>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</si>
  <si>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</si>
  <si>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</si>
  <si>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</si>
  <si>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</si>
  <si>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</si>
  <si>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</si>
  <si>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</si>
  <si>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</si>
  <si>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</si>
  <si>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</si>
  <si>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</si>
  <si>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</si>
  <si>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</si>
  <si>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</si>
  <si>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</si>
  <si>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</si>
  <si>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</si>
  <si>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</si>
  <si>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</si>
  <si>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</si>
  <si>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</si>
  <si>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</si>
  <si>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</si>
  <si>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</si>
  <si>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</si>
  <si>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</si>
  <si>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</si>
  <si>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</si>
  <si>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</si>
  <si>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</si>
  <si>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</si>
  <si>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</si>
  <si>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</si>
  <si>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</si>
  <si>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</si>
  <si>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</si>
  <si>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</si>
  <si>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</si>
  <si>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</si>
  <si>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</si>
  <si>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</si>
  <si>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</si>
  <si>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</si>
  <si>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</si>
  <si>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</si>
  <si>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</si>
  <si>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</si>
  <si>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</si>
  <si>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</si>
  <si>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</si>
  <si>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</si>
  <si>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</si>
  <si>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</si>
  <si>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</si>
  <si>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</si>
  <si>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</si>
  <si>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</si>
  <si>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</si>
  <si>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</si>
  <si>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</si>
  <si>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</si>
  <si>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</si>
  <si>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</si>
  <si>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</si>
  <si>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</si>
  <si>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</si>
  <si>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</si>
  <si>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</si>
  <si>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</si>
  <si>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</si>
  <si>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</si>
  <si>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</si>
  <si>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</si>
  <si>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</si>
  <si>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</si>
  <si>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</si>
  <si>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</si>
  <si>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</si>
  <si>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</si>
  <si>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</si>
  <si>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</si>
  <si>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</si>
  <si>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</si>
  <si>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</si>
  <si>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</si>
  <si>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</si>
  <si>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</si>
  <si>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</si>
  <si>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</si>
  <si>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</si>
  <si>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</si>
  <si>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</si>
  <si>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</si>
  <si>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</si>
  <si>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</si>
  <si>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</si>
  <si>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</si>
  <si>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</si>
  <si>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</si>
  <si>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</si>
  <si>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</si>
  <si>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</si>
  <si>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</si>
  <si>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</si>
  <si>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</si>
  <si>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</si>
  <si>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</si>
  <si>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</si>
  <si>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</si>
  <si>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</si>
  <si>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</si>
  <si>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</si>
  <si>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</si>
  <si>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</si>
  <si>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</si>
  <si>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</si>
  <si>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</si>
  <si>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</si>
  <si>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</si>
  <si>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</si>
  <si>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</si>
  <si>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</si>
  <si>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</si>
  <si>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</si>
  <si>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</si>
  <si>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</si>
  <si>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</si>
  <si>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</si>
  <si>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</si>
  <si>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</si>
  <si>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</si>
  <si>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</si>
  <si>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</si>
  <si>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</si>
  <si>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</si>
  <si>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</si>
  <si>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</si>
  <si>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</si>
  <si>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</si>
  <si>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</si>
  <si>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</si>
  <si>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</si>
  <si>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</si>
  <si>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</si>
  <si>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</si>
  <si>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</si>
  <si>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</si>
  <si>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</si>
  <si>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</si>
  <si>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</si>
  <si>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</si>
  <si>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</si>
  <si>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</si>
  <si>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</si>
  <si>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</si>
  <si>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</si>
  <si>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</si>
  <si>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</si>
  <si>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</si>
  <si>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</si>
  <si>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</si>
  <si>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</si>
  <si>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</si>
  <si>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</si>
  <si>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</si>
  <si>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</si>
  <si>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</si>
  <si>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</si>
  <si>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</si>
  <si>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</si>
  <si>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</si>
  <si>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</si>
  <si>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</si>
  <si>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</si>
  <si>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</si>
  <si>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</si>
  <si>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</si>
  <si>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</si>
  <si>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</si>
  <si>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</si>
  <si>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</si>
  <si>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</si>
  <si>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</si>
  <si>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</si>
  <si>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</si>
  <si>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</si>
  <si>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</si>
  <si>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</si>
  <si>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</si>
  <si>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</si>
  <si>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</si>
  <si>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</si>
  <si>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</si>
  <si>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</si>
  <si>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</si>
  <si>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</si>
  <si>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</si>
  <si>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</si>
  <si>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</si>
  <si>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</si>
  <si>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</si>
  <si>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</si>
  <si>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</si>
  <si>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</si>
  <si>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</si>
  <si>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</si>
  <si>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</si>
  <si>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</si>
  <si>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</si>
  <si>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</si>
  <si>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</si>
  <si>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</si>
  <si>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</si>
  <si>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</si>
  <si>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</si>
  <si>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</si>
  <si>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</si>
  <si>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</si>
  <si>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</si>
  <si>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</si>
  <si>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</si>
  <si>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</si>
  <si>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</si>
  <si>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</si>
  <si>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</si>
  <si>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</si>
  <si>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</si>
  <si>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</si>
  <si>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</si>
  <si>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</si>
  <si>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</si>
  <si>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</si>
  <si>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</si>
  <si>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</si>
  <si>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</si>
  <si>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</si>
  <si>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</si>
  <si>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</si>
  <si>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</si>
  <si>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</si>
  <si>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</si>
  <si>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</si>
  <si>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</si>
  <si>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</si>
  <si>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</si>
  <si>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</si>
  <si>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</si>
  <si>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</si>
  <si>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</si>
  <si>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</si>
  <si>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</si>
  <si>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</si>
  <si>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</si>
  <si>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</si>
  <si>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</si>
  <si>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</si>
  <si>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</si>
  <si>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</si>
  <si>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</si>
  <si>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</si>
  <si>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</si>
  <si>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</si>
  <si>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</si>
  <si>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</si>
  <si>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</si>
  <si>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</si>
  <si>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</si>
  <si>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</si>
  <si>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</si>
  <si>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</si>
  <si>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</si>
  <si>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</si>
  <si>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</si>
  <si>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</si>
  <si>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</si>
  <si>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</si>
  <si>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</si>
  <si>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</si>
  <si>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</si>
  <si>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</si>
  <si>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</si>
  <si>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</si>
  <si>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</si>
  <si>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</si>
  <si>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</si>
  <si>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</si>
  <si>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</si>
  <si>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</si>
  <si>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</si>
  <si>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</si>
  <si>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</si>
  <si>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</si>
  <si>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</si>
  <si>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</si>
  <si>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</si>
  <si>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</si>
  <si>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</si>
  <si>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</si>
  <si>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</si>
  <si>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</si>
  <si>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</si>
  <si>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</si>
  <si>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</si>
  <si>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</si>
  <si>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</si>
  <si>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</si>
  <si>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</si>
  <si>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</si>
  <si>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</si>
  <si>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</si>
  <si>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</si>
  <si>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</si>
  <si>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</si>
  <si>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</si>
  <si>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</si>
  <si>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</si>
  <si>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</si>
  <si>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</si>
  <si>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</si>
  <si>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</si>
  <si>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</si>
  <si>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</si>
  <si>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</si>
  <si>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</si>
  <si>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</si>
  <si>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</si>
  <si>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</si>
  <si>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</si>
  <si>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</si>
  <si>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</si>
  <si>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</si>
  <si>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</si>
  <si>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</si>
  <si>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</si>
  <si>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</si>
  <si>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</si>
  <si>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</si>
  <si>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</si>
  <si>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</si>
  <si>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</si>
  <si>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</si>
  <si>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</si>
  <si>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</si>
  <si>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</si>
  <si>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</si>
  <si>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</si>
  <si>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</si>
  <si>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</si>
  <si>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</si>
  <si>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</si>
  <si>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</si>
  <si>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</si>
  <si>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</si>
  <si>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</si>
  <si>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</si>
  <si>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</si>
  <si>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</si>
  <si>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</si>
  <si>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</si>
  <si>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</si>
  <si>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</si>
  <si>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</si>
  <si>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</si>
  <si>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</si>
  <si>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</si>
  <si>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</si>
  <si>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</si>
  <si>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</si>
  <si>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</si>
  <si>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</si>
  <si>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</si>
  <si>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</si>
  <si>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</si>
  <si>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</si>
  <si>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</si>
  <si>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</si>
  <si>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</si>
  <si>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</si>
  <si>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</si>
  <si>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</si>
  <si>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</si>
  <si>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</si>
  <si>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</si>
  <si>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</si>
  <si>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</si>
  <si>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</si>
  <si>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</si>
  <si>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</si>
  <si>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</si>
  <si>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</si>
  <si>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</si>
  <si>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</si>
  <si>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</si>
  <si>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</si>
  <si>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</si>
  <si>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</si>
  <si>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</si>
  <si>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</si>
  <si>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</si>
  <si>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</si>
  <si>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</si>
  <si>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</si>
  <si>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</si>
  <si>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</si>
  <si>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</si>
  <si>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</si>
  <si>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</si>
  <si>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</si>
  <si>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</si>
  <si>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</si>
  <si>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</si>
  <si>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</si>
  <si>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</si>
  <si>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</si>
  <si>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</si>
  <si>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</si>
  <si>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</si>
  <si>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</si>
  <si>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</si>
  <si>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</si>
  <si>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</si>
  <si>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</si>
  <si>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</si>
  <si>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</si>
  <si>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</si>
  <si>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</si>
  <si>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</si>
  <si>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</si>
  <si>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</si>
  <si>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</si>
  <si>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</si>
  <si>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</si>
  <si>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</si>
  <si>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</si>
  <si>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</si>
  <si>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</si>
  <si>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</si>
  <si>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</si>
  <si>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</si>
  <si>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</si>
  <si>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</si>
  <si>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</si>
  <si>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</si>
  <si>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</si>
  <si>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</si>
  <si>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</si>
  <si>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</si>
  <si>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</si>
  <si>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</si>
  <si>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</si>
  <si>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</si>
  <si>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</si>
  <si>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</si>
  <si>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</si>
  <si>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</si>
  <si>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</si>
  <si>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</si>
  <si>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</si>
  <si>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</si>
  <si>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</si>
  <si>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</si>
  <si>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</si>
  <si>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</si>
  <si>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</si>
  <si>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</si>
  <si>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</si>
  <si>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</si>
  <si>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</si>
  <si>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</si>
  <si>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</si>
  <si>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</si>
  <si>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</si>
  <si>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</si>
  <si>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</si>
  <si>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</si>
  <si>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</si>
  <si>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</si>
  <si>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</si>
  <si>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</si>
  <si>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</si>
  <si>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</si>
  <si>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</si>
  <si>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</si>
  <si>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</si>
  <si>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</si>
  <si>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</si>
  <si>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</si>
  <si>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</si>
  <si>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</si>
  <si>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</si>
  <si>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</si>
  <si>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</si>
  <si>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</si>
  <si>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</si>
  <si>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</si>
  <si>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</si>
  <si>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</si>
  <si>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</si>
  <si>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</si>
  <si>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</si>
  <si>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</si>
  <si>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</si>
  <si>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</si>
  <si>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</si>
  <si>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</si>
  <si>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</si>
  <si>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</si>
  <si>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</si>
  <si>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</si>
  <si>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</si>
  <si>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</si>
  <si>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</si>
  <si>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</si>
  <si>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</si>
  <si>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</si>
  <si>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</si>
  <si>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</si>
  <si>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</si>
  <si>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</si>
  <si>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</si>
  <si>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</si>
  <si>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</si>
  <si>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</si>
  <si>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</si>
  <si>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</si>
  <si>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</si>
  <si>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</si>
  <si>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</si>
  <si>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</si>
  <si>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</si>
  <si>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</si>
  <si>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</si>
  <si>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</si>
  <si>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</si>
  <si>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</si>
  <si>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</si>
  <si>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</si>
  <si>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</si>
  <si>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</si>
  <si>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</si>
  <si>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</si>
  <si>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</si>
  <si>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</si>
  <si>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</si>
  <si>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</si>
  <si>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</si>
  <si>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</si>
  <si>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</si>
  <si>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</si>
  <si>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</si>
  <si>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</si>
  <si>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</si>
  <si>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</si>
  <si>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</si>
  <si>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</si>
  <si>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</si>
  <si>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</si>
  <si>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</si>
  <si>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</si>
  <si>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</si>
  <si>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</si>
  <si>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</si>
  <si>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</si>
  <si>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</si>
  <si>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</si>
  <si>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</si>
  <si>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</si>
  <si>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</si>
  <si>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</si>
  <si>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</si>
  <si>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</si>
  <si>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</si>
  <si>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</si>
  <si>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</si>
  <si>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</si>
  <si>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</si>
  <si>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</si>
  <si>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</si>
  <si>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</si>
  <si>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</si>
  <si>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</si>
  <si>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</si>
  <si>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</si>
  <si>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</si>
  <si>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</si>
  <si>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</si>
  <si>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</si>
  <si>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</si>
  <si>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</si>
  <si>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</si>
  <si>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</si>
  <si>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</si>
  <si>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</si>
  <si>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</si>
  <si>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</si>
  <si>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</si>
  <si>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</si>
  <si>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</si>
  <si>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</si>
  <si>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</si>
  <si>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</si>
  <si>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</si>
  <si>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</si>
  <si>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</si>
  <si>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</si>
  <si>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</si>
  <si>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</si>
  <si>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</si>
  <si>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</si>
  <si>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</si>
  <si>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</si>
  <si>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</si>
  <si>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</si>
  <si>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</si>
  <si>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</si>
  <si>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</si>
  <si>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</si>
  <si>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</si>
  <si>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</si>
  <si>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</si>
  <si>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</si>
  <si>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</si>
  <si>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</si>
  <si>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</si>
  <si>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</si>
  <si>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</si>
  <si>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</si>
  <si>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</si>
  <si>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</si>
  <si>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</si>
  <si>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</si>
  <si>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</si>
  <si>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</si>
  <si>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</si>
  <si>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</si>
  <si>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</si>
  <si>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</si>
  <si>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</si>
  <si>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</si>
  <si>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</si>
  <si>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</si>
  <si>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</si>
  <si>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</si>
  <si>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</si>
  <si>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</si>
  <si>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</si>
  <si>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</si>
  <si>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</si>
  <si>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</si>
  <si>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</si>
  <si>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</si>
  <si>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</si>
  <si>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</si>
  <si>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</si>
  <si>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</si>
  <si>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</si>
  <si>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</si>
  <si>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</si>
  <si>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</si>
  <si>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</si>
  <si>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</si>
  <si>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</si>
  <si>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</si>
  <si>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</si>
  <si>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</si>
  <si>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</si>
  <si>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</si>
  <si>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</si>
  <si>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</si>
  <si>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</si>
  <si>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</si>
  <si>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</si>
  <si>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</si>
  <si>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</si>
  <si>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</si>
  <si>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</si>
  <si>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</si>
  <si>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</si>
  <si>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</si>
  <si>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</si>
  <si>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</si>
  <si>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</si>
  <si>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</si>
  <si>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</si>
  <si>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</si>
  <si>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</si>
  <si>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</si>
  <si>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</si>
  <si>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</si>
  <si>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</si>
  <si>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</si>
  <si>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</si>
  <si>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</si>
  <si>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</si>
  <si>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</si>
  <si>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</si>
  <si>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</si>
  <si>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</si>
  <si>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</si>
  <si>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</si>
  <si>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</si>
  <si>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</si>
  <si>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</si>
  <si>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</si>
  <si>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</si>
  <si>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</si>
  <si>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</si>
  <si>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</si>
  <si>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</si>
  <si>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</si>
  <si>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</si>
  <si>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</si>
  <si>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</si>
  <si>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</si>
  <si>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</si>
  <si>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</si>
  <si>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</si>
  <si>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</si>
  <si>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</si>
  <si>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</si>
  <si>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</si>
  <si>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</si>
  <si>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</si>
  <si>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</si>
  <si>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</si>
  <si>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</si>
  <si>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</si>
  <si>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</si>
  <si>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</si>
  <si>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</si>
  <si>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</si>
  <si>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</si>
  <si>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</si>
  <si>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</si>
  <si>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</si>
  <si>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</si>
  <si>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</si>
  <si>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</si>
  <si>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</si>
  <si>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</si>
  <si>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</si>
  <si>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</si>
  <si>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</si>
  <si>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</si>
  <si>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</si>
  <si>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</si>
  <si>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</si>
  <si>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</si>
  <si>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</si>
  <si>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</si>
  <si>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</si>
  <si>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</si>
  <si>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</si>
  <si>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</si>
  <si>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</si>
  <si>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</si>
  <si>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</si>
  <si>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</si>
  <si>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</si>
  <si>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</si>
  <si>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</si>
  <si>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</si>
  <si>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</si>
  <si>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</si>
  <si>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</si>
  <si>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</si>
  <si>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</si>
  <si>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</si>
  <si>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</si>
  <si>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</si>
  <si>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</si>
  <si>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</si>
  <si>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</si>
  <si>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</si>
  <si>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</si>
  <si>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</si>
  <si>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</si>
  <si>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</si>
  <si>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</si>
  <si>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</si>
  <si>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</si>
  <si>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</si>
  <si>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</si>
  <si>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</si>
  <si>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</si>
  <si>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</si>
  <si>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</si>
  <si>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</si>
  <si>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</si>
  <si>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</si>
  <si>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</si>
  <si>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</si>
  <si>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</si>
  <si>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</si>
  <si>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</si>
  <si>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</si>
  <si>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</si>
  <si>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</si>
  <si>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</si>
  <si>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</si>
  <si>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</si>
  <si>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</si>
  <si>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</si>
  <si>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</si>
  <si>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</si>
  <si>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</si>
  <si>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</si>
  <si>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</si>
  <si>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</si>
  <si>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</si>
  <si>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</si>
  <si>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</si>
  <si>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</si>
  <si>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</si>
  <si>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</si>
  <si>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</si>
  <si>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</si>
  <si>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</si>
  <si>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</si>
  <si>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</si>
  <si>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</si>
  <si>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</si>
  <si>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</si>
  <si>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</si>
  <si>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</si>
  <si>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</si>
  <si>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</si>
  <si>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</si>
  <si>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</si>
  <si>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</si>
  <si>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</si>
  <si>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</si>
  <si>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</si>
  <si>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</si>
  <si>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</si>
  <si>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</si>
  <si>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</si>
  <si>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</si>
  <si>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</si>
  <si>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</si>
  <si>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</si>
  <si>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</si>
  <si>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</si>
  <si>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</si>
  <si>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</si>
  <si>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</si>
  <si>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</si>
  <si>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</si>
  <si>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</si>
  <si>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</si>
  <si>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</si>
  <si>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</si>
  <si>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</si>
  <si>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</si>
  <si>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</si>
  <si>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</si>
  <si>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</si>
  <si>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</si>
  <si>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</si>
  <si>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</si>
  <si>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</si>
  <si>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</si>
  <si>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</si>
  <si>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</si>
  <si>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</si>
  <si>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</si>
  <si>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</si>
  <si>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</si>
  <si>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</si>
  <si>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</si>
  <si>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</si>
  <si>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</si>
  <si>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</si>
  <si>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</si>
  <si>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</si>
  <si>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</si>
  <si>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</si>
  <si>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</si>
  <si>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</si>
  <si>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</si>
  <si>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</si>
  <si>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</si>
  <si>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</si>
  <si>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</si>
  <si>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</si>
  <si>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</si>
  <si>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</si>
  <si>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</si>
  <si>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</si>
  <si>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</si>
  <si>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</si>
  <si>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</si>
  <si>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</si>
  <si>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</si>
  <si>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</si>
  <si>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</si>
  <si>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</si>
  <si>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</si>
  <si>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</si>
  <si>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</si>
  <si>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</si>
  <si>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</si>
  <si>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</si>
  <si>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</si>
  <si>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</si>
  <si>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</si>
  <si>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</si>
  <si>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</si>
  <si>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</si>
  <si>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</si>
  <si>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</si>
  <si>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</si>
  <si>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</si>
  <si>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</si>
  <si>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</si>
  <si>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</si>
  <si>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</si>
  <si>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</si>
  <si>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</si>
  <si>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</si>
  <si>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</si>
  <si>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</si>
  <si>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</si>
  <si>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</si>
  <si>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</si>
  <si>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</si>
  <si>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</si>
  <si>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</si>
  <si>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</si>
  <si>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</si>
  <si>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</si>
  <si>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</si>
  <si>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</si>
  <si>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</si>
  <si>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</si>
  <si>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</si>
  <si>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</si>
  <si>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</si>
  <si>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</si>
  <si>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</si>
  <si>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</si>
  <si>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</si>
  <si>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</si>
  <si>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</si>
  <si>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</si>
  <si>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</si>
  <si>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</si>
  <si>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</si>
  <si>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</si>
  <si>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</si>
  <si>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</si>
  <si>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</si>
  <si>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</si>
  <si>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</si>
  <si>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</si>
  <si>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</si>
  <si>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</si>
  <si>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</si>
  <si>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</si>
  <si>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</si>
  <si>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</si>
  <si>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</si>
  <si>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</si>
  <si>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</si>
  <si>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</si>
  <si>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</si>
  <si>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</si>
  <si>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</si>
  <si>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</si>
  <si>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</si>
  <si>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</si>
  <si>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</si>
  <si>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</si>
  <si>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</si>
  <si>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</si>
  <si>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</si>
  <si>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</si>
  <si>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</si>
  <si>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</si>
  <si>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</si>
  <si>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</si>
  <si>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</si>
  <si>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</si>
  <si>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</si>
  <si>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</si>
  <si>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</si>
  <si>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</si>
  <si>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</si>
  <si>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</si>
  <si>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</si>
  <si>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</si>
  <si>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</si>
  <si>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</si>
  <si>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</si>
  <si>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</si>
  <si>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</si>
  <si>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</si>
  <si>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</si>
  <si>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</si>
  <si>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</si>
  <si>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</si>
  <si>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</si>
  <si>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</si>
  <si>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</si>
  <si>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</si>
  <si>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</si>
  <si>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</si>
  <si>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</si>
  <si>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</si>
  <si>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</si>
  <si>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</si>
  <si>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</si>
  <si>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</si>
  <si>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</si>
  <si>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</si>
  <si>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</si>
  <si>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</si>
  <si>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</si>
  <si>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</si>
  <si>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</si>
  <si>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</si>
  <si>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</si>
  <si>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</si>
  <si>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</si>
  <si>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</si>
  <si>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</si>
  <si>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</si>
  <si>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</si>
  <si>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</si>
  <si>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</si>
  <si>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</si>
  <si>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</si>
  <si>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</si>
  <si>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</si>
  <si>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</si>
  <si>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</si>
  <si>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</si>
  <si>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</si>
  <si>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</si>
  <si>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</si>
  <si>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</si>
  <si>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</si>
  <si>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</si>
  <si>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</si>
  <si>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</si>
  <si>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</si>
  <si>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</si>
  <si>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</si>
  <si>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</si>
  <si>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</si>
  <si>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</si>
  <si>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</si>
  <si>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</si>
  <si>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</si>
  <si>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</si>
  <si>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</si>
  <si>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</si>
  <si>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</si>
  <si>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</si>
  <si>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</si>
  <si>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</si>
  <si>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</si>
  <si>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</si>
  <si>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</si>
  <si>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</si>
  <si>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</si>
  <si>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</si>
  <si>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</si>
  <si>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</si>
  <si>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</si>
  <si>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</si>
  <si>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</si>
  <si>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</si>
  <si>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</si>
  <si>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</si>
  <si>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</si>
  <si>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</si>
  <si>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</si>
  <si>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</si>
  <si>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</si>
  <si>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</si>
  <si>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</si>
  <si>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</si>
  <si>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</si>
  <si>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</si>
  <si>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</si>
  <si>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</si>
  <si>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</si>
  <si>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</si>
  <si>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</si>
  <si>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</si>
  <si>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</si>
  <si>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</si>
  <si>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</si>
  <si>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</si>
  <si>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</si>
  <si>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</si>
  <si>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</si>
  <si>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</si>
  <si>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</si>
  <si>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</si>
  <si>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</si>
  <si>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</si>
  <si>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</si>
  <si>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</si>
  <si>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</si>
  <si>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</si>
  <si>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</si>
  <si>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</si>
  <si>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</si>
  <si>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</si>
  <si>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</si>
  <si>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</si>
  <si>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</si>
  <si>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</si>
  <si>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</si>
  <si>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</si>
  <si>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</si>
  <si>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</si>
  <si>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</si>
  <si>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</si>
  <si>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</si>
  <si>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</si>
  <si>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</si>
  <si>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</si>
  <si>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</si>
  <si>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</si>
  <si>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</si>
  <si>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</si>
  <si>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</si>
  <si>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</si>
  <si>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</si>
  <si>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</si>
  <si>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</si>
  <si>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</si>
  <si>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</si>
  <si>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</si>
  <si>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</si>
  <si>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</si>
  <si>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</si>
  <si>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</si>
  <si>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</si>
  <si>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</si>
  <si>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</si>
  <si>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</si>
  <si>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</si>
  <si>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</si>
  <si>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</si>
  <si>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</si>
  <si>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</si>
  <si>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</si>
  <si>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</si>
  <si>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</si>
  <si>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</si>
  <si>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</si>
  <si>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</si>
  <si>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</si>
  <si>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</si>
  <si>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</si>
  <si>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</si>
  <si>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</si>
  <si>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</si>
  <si>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</si>
  <si>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</si>
  <si>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</si>
  <si>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</si>
  <si>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</si>
  <si>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</si>
  <si>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</si>
  <si>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</si>
  <si>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</si>
  <si>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</si>
  <si>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</si>
  <si>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</si>
  <si>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</si>
  <si>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</si>
  <si>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</si>
  <si>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</si>
  <si>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</si>
  <si>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</si>
  <si>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</si>
  <si>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</si>
  <si>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</si>
  <si>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</si>
  <si>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</si>
  <si>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</si>
  <si>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</si>
  <si>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</si>
  <si>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</si>
  <si>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</si>
  <si>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</si>
  <si>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</si>
  <si>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</si>
  <si>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</si>
  <si>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</si>
  <si>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</si>
  <si>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</si>
  <si>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</si>
  <si>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</si>
  <si>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</si>
  <si>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</si>
  <si>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</si>
  <si>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</si>
  <si>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</si>
  <si>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</si>
  <si>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</si>
  <si>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</si>
  <si>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</si>
  <si>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</si>
  <si>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</si>
  <si>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</si>
  <si>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</si>
  <si>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</si>
  <si>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</si>
  <si>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</si>
  <si>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</si>
  <si>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</si>
  <si>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</si>
  <si>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</si>
  <si>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</si>
  <si>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</si>
  <si>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</si>
  <si>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</si>
  <si>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</si>
  <si>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</si>
  <si>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</si>
  <si>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</si>
  <si>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</si>
  <si>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</si>
  <si>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</si>
  <si>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</si>
  <si>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</si>
  <si>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</si>
  <si>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</si>
  <si>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</si>
  <si>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</si>
  <si>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</si>
  <si>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</si>
  <si>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</si>
  <si>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</si>
  <si>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</si>
  <si>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</si>
  <si>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</si>
  <si>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</si>
  <si>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</si>
  <si>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</si>
  <si>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</si>
  <si>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</si>
  <si>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</si>
  <si>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</si>
  <si>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</si>
  <si>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</si>
  <si>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</si>
  <si>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</si>
  <si>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</si>
  <si>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</si>
  <si>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</si>
  <si>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</si>
  <si>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</si>
  <si>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</si>
  <si>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</si>
  <si>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</si>
  <si>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</si>
  <si>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</si>
  <si>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</si>
  <si>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</si>
  <si>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</si>
  <si>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</si>
  <si>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</si>
  <si>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</si>
  <si>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</si>
  <si>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</si>
  <si>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</si>
  <si>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</si>
  <si>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</si>
  <si>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</si>
  <si>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</si>
  <si>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</si>
  <si>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</si>
  <si>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</si>
  <si>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</si>
  <si>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</si>
  <si>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</si>
  <si>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</si>
  <si>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</si>
  <si>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</si>
  <si>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</si>
  <si>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</si>
  <si>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</si>
  <si>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</si>
  <si>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</si>
  <si>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</si>
  <si>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</si>
  <si>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</si>
  <si>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</si>
  <si>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</si>
  <si>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</si>
  <si>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</si>
  <si>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</si>
  <si>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</si>
  <si>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</si>
  <si>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</si>
  <si>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</si>
  <si>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</si>
  <si>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</si>
  <si>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</si>
  <si>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</si>
  <si>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</si>
  <si>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</si>
  <si>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</si>
  <si>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</si>
  <si>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</si>
  <si>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</si>
  <si>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</si>
  <si>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</si>
  <si>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</si>
  <si>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</si>
  <si>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</si>
  <si>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</si>
  <si>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</si>
  <si>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</si>
  <si>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</si>
  <si>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</si>
  <si>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</si>
  <si>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</si>
  <si>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</si>
  <si>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</si>
  <si>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</si>
  <si>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</si>
  <si>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</si>
  <si>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</si>
  <si>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</si>
  <si>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</si>
  <si>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</si>
  <si>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</si>
  <si>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</si>
  <si>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</si>
  <si>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</si>
  <si>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</si>
  <si>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</si>
  <si>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</si>
  <si>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</si>
  <si>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</si>
  <si>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</si>
  <si>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</si>
  <si>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</si>
  <si>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</si>
  <si>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</si>
  <si>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</si>
  <si>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</si>
  <si>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</si>
  <si>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</si>
  <si>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</si>
  <si>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</si>
  <si>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</si>
  <si>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</si>
  <si>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</si>
  <si>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</si>
  <si>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</si>
  <si>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</si>
  <si>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</si>
  <si>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</si>
  <si>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</si>
  <si>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</si>
  <si>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</si>
  <si>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</si>
  <si>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</si>
  <si>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</si>
  <si>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</si>
  <si>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</si>
  <si>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</si>
  <si>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</si>
  <si>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</si>
  <si>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</si>
  <si>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</si>
  <si>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</si>
  <si>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</si>
  <si>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</si>
  <si>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</si>
  <si>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</si>
  <si>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</si>
  <si>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</si>
  <si>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</si>
  <si>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</si>
  <si>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</si>
  <si>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</si>
  <si>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</si>
  <si>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</si>
  <si>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</si>
  <si>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</si>
  <si>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</si>
  <si>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</si>
  <si>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</si>
  <si>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</si>
  <si>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</si>
  <si>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</si>
  <si>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</si>
  <si>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</si>
  <si>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</si>
  <si>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</si>
  <si>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</si>
  <si>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</si>
  <si>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</si>
  <si>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</si>
  <si>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</si>
  <si>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</si>
  <si>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</si>
  <si>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</si>
  <si>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</si>
  <si>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</si>
  <si>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</si>
  <si>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</si>
  <si>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</si>
  <si>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</si>
  <si>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</si>
  <si>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</si>
  <si>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</si>
  <si>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</si>
  <si>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</si>
  <si>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</si>
  <si>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</si>
  <si>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</si>
  <si>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</si>
  <si>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</si>
  <si>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</si>
  <si>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</si>
  <si>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</si>
  <si>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</si>
  <si>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</si>
  <si>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</si>
  <si>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</si>
  <si>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</si>
  <si>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</si>
  <si>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</si>
  <si>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</si>
  <si>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</si>
  <si>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</si>
  <si>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</si>
  <si>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</si>
  <si>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</si>
  <si>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</si>
  <si>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</si>
  <si>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</si>
  <si>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</si>
  <si>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</si>
  <si>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</si>
  <si>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</si>
  <si>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</si>
  <si>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</si>
  <si>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</si>
  <si>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</si>
  <si>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</si>
  <si>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</si>
  <si>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</si>
  <si>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</si>
  <si>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</si>
  <si>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</si>
  <si>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</si>
  <si>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</si>
  <si>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</si>
  <si>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</si>
  <si>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</si>
  <si>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</si>
  <si>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</si>
  <si>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</si>
  <si>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</si>
  <si>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</si>
  <si>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</si>
  <si>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</si>
  <si>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</si>
  <si>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</si>
  <si>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</si>
  <si>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</si>
  <si>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</si>
  <si>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</si>
  <si>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</si>
  <si>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</si>
  <si>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</si>
  <si>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</si>
  <si>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</si>
  <si>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</si>
  <si>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</si>
  <si>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</si>
  <si>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</si>
  <si>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</si>
  <si>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</si>
  <si>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</si>
  <si>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</si>
  <si>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</si>
  <si>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</si>
  <si>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</si>
  <si>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</si>
  <si>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</si>
  <si>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</si>
  <si>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</si>
  <si>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</si>
  <si>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</si>
  <si>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</si>
  <si>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</si>
  <si>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</si>
  <si>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</si>
  <si>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</si>
  <si>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</si>
  <si>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</si>
  <si>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</si>
  <si>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</si>
  <si>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</si>
  <si>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</si>
  <si>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</si>
  <si>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</si>
  <si>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</si>
  <si>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</si>
  <si>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</si>
  <si>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</si>
  <si>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</si>
  <si>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</si>
  <si>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</si>
  <si>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</si>
  <si>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</si>
  <si>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</si>
  <si>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</si>
  <si>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</si>
  <si>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</si>
  <si>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</si>
  <si>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</si>
  <si>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</si>
  <si>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</si>
  <si>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</si>
  <si>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</si>
  <si>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</si>
  <si>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</si>
  <si>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</si>
  <si>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</si>
  <si>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</si>
  <si>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</si>
  <si>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</si>
  <si>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</si>
  <si>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</si>
  <si>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</si>
  <si>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</si>
  <si>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</si>
  <si>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</si>
  <si>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</si>
  <si>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</si>
  <si>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</si>
  <si>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</si>
  <si>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</si>
  <si>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</si>
  <si>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</si>
  <si>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</si>
  <si>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</si>
  <si>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</si>
  <si>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</si>
  <si>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</si>
  <si>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</si>
  <si>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</si>
  <si>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</si>
  <si>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</si>
  <si>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</si>
  <si>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</si>
  <si>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</si>
  <si>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</si>
  <si>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</si>
  <si>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</si>
  <si>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</si>
  <si>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</si>
  <si>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</si>
  <si>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</si>
  <si>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</si>
  <si>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</si>
  <si>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</si>
  <si>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</si>
  <si>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</si>
  <si>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</si>
  <si>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</si>
  <si>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</si>
  <si>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</si>
  <si>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</si>
  <si>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</si>
  <si>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</si>
  <si>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</si>
  <si>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</si>
  <si>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</si>
  <si>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</si>
  <si>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</si>
  <si>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</si>
  <si>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</si>
  <si>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</si>
  <si>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</si>
  <si>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</si>
  <si>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</si>
  <si>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</si>
  <si>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</si>
  <si>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</si>
  <si>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</si>
  <si>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</si>
  <si>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</si>
  <si>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</si>
  <si>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</si>
  <si>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</si>
  <si>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</si>
  <si>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</si>
  <si>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</si>
  <si>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</si>
  <si>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</si>
  <si>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</si>
  <si>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</si>
  <si>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</si>
  <si>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</si>
  <si>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</si>
  <si>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</si>
  <si>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</si>
  <si>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</si>
  <si>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</si>
  <si>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</si>
  <si>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</si>
  <si>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</si>
  <si>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</si>
  <si>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</si>
  <si>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</si>
  <si>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</si>
  <si>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</si>
  <si>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</si>
  <si>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</si>
  <si>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</si>
  <si>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</si>
  <si>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</si>
  <si>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</si>
  <si>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</si>
  <si>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</si>
  <si>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</si>
  <si>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</si>
  <si>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</si>
  <si>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</si>
  <si>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</si>
  <si>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</si>
  <si>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</si>
  <si>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</si>
  <si>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</si>
  <si>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</si>
  <si>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</si>
  <si>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</si>
  <si>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</si>
  <si>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</si>
  <si>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</si>
  <si>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</si>
  <si>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</si>
  <si>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</si>
  <si>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</si>
  <si>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</si>
  <si>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</si>
  <si>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</si>
  <si>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</si>
  <si>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</si>
  <si>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</si>
  <si>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</si>
  <si>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</si>
  <si>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</si>
  <si>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</si>
  <si>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</si>
  <si>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</si>
  <si>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</si>
  <si>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</si>
  <si>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</si>
  <si>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</si>
  <si>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</si>
  <si>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</si>
  <si>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</si>
  <si>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</si>
  <si>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</si>
  <si>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</si>
  <si>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</si>
  <si>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</si>
  <si>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</si>
  <si>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</si>
  <si>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</si>
  <si>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</si>
  <si>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</si>
  <si>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</si>
  <si>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</si>
  <si>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</si>
  <si>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</si>
  <si>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</si>
  <si>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</si>
  <si>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</si>
  <si>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</si>
  <si>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</si>
  <si>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</si>
  <si>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</si>
  <si>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</si>
  <si>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</si>
  <si>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</si>
  <si>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</si>
  <si>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</si>
  <si>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</si>
  <si>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</si>
  <si>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</si>
  <si>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</si>
  <si>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</si>
  <si>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</si>
  <si>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</si>
  <si>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</si>
  <si>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</si>
  <si>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</si>
  <si>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</si>
  <si>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</si>
  <si>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</si>
  <si>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</si>
  <si>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</si>
  <si>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</si>
  <si>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</si>
  <si>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</si>
  <si>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</si>
  <si>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</si>
  <si>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</si>
  <si>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</si>
  <si>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</si>
  <si>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</si>
  <si>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</si>
  <si>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</si>
  <si>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</si>
  <si>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</si>
  <si>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</si>
  <si>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</si>
  <si>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</si>
  <si>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</si>
  <si>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</si>
  <si>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</si>
  <si>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</si>
  <si>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</si>
  <si>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</si>
  <si>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</si>
  <si>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</si>
  <si>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</si>
  <si>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</si>
  <si>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</si>
  <si>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</si>
  <si>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</si>
  <si>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</si>
  <si>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</si>
  <si>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</si>
  <si>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</si>
  <si>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</si>
  <si>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</si>
  <si>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</si>
  <si>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</si>
  <si>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</si>
  <si>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</si>
  <si>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</si>
  <si>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</si>
  <si>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</si>
  <si>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</si>
  <si>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</si>
  <si>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</si>
  <si>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</si>
  <si>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</si>
  <si>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</si>
  <si>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</si>
  <si>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</si>
  <si>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</si>
  <si>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</si>
  <si>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</si>
  <si>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</si>
  <si>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</si>
  <si>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</si>
  <si>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</si>
  <si>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</si>
  <si>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</si>
  <si>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</si>
  <si>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</si>
  <si>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</si>
  <si>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</si>
  <si>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</si>
  <si>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</si>
  <si>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</si>
  <si>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</si>
  <si>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</si>
  <si>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</si>
  <si>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</si>
  <si>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</si>
  <si>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</si>
  <si>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</si>
  <si>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</si>
  <si>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</si>
  <si>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</si>
  <si>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</si>
  <si>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</si>
  <si>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</si>
  <si>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</si>
  <si>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</si>
  <si>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</si>
  <si>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</si>
  <si>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</si>
  <si>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</si>
  <si>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</si>
  <si>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</si>
  <si>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</si>
  <si>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</si>
  <si>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</si>
  <si>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</si>
  <si>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</si>
  <si>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</si>
  <si>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</si>
  <si>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</si>
  <si>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</si>
  <si>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</si>
  <si>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</si>
  <si>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</si>
  <si>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</si>
  <si>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</si>
  <si>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</si>
  <si>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</si>
  <si>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</si>
  <si>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</si>
  <si>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</si>
  <si>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</si>
  <si>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</si>
  <si>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</si>
  <si>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</si>
  <si>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</si>
  <si>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</si>
  <si>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</si>
  <si>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</si>
  <si>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</si>
  <si>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</si>
  <si>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</si>
  <si>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</si>
  <si>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</si>
  <si>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</si>
  <si>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</si>
  <si>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</si>
  <si>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</si>
  <si>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</si>
  <si>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</si>
  <si>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</si>
  <si>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</si>
  <si>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</si>
  <si>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</si>
  <si>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</si>
  <si>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</si>
  <si>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</si>
  <si>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</si>
  <si>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</si>
  <si>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</si>
  <si>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</si>
  <si>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</si>
  <si>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</si>
  <si>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</si>
  <si>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</si>
  <si>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</si>
  <si>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</si>
  <si>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</si>
  <si>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</si>
  <si>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</si>
  <si>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</si>
  <si>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</si>
  <si>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</si>
  <si>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</si>
  <si>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</si>
  <si>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</si>
  <si>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</si>
  <si>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</si>
  <si>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</si>
  <si>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</si>
  <si>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</si>
  <si>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</si>
  <si>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</si>
  <si>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</si>
  <si>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</si>
  <si>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</si>
  <si>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</si>
  <si>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</si>
  <si>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</si>
  <si>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</si>
  <si>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</si>
  <si>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</si>
  <si>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</si>
  <si>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</si>
  <si>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</si>
  <si>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</si>
  <si>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</si>
  <si>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</si>
  <si>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</si>
  <si>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</si>
  <si>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</si>
  <si>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</si>
  <si>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</si>
  <si>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</si>
  <si>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</si>
  <si>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</si>
  <si>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</si>
  <si>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</si>
  <si>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</si>
  <si>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</si>
  <si>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</si>
  <si>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</si>
  <si>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</si>
  <si>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</si>
  <si>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</si>
  <si>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</si>
  <si>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</si>
  <si>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</si>
  <si>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</si>
  <si>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</si>
  <si>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</si>
  <si>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</si>
  <si>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</si>
  <si>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</si>
  <si>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</si>
  <si>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</si>
  <si>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</si>
  <si>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</si>
  <si>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</si>
  <si>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</si>
  <si>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</si>
  <si>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</si>
  <si>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</si>
  <si>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</si>
  <si>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</si>
  <si>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</si>
  <si>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</si>
  <si>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</si>
  <si>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</si>
  <si>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</si>
  <si>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</si>
  <si>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</si>
  <si>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</si>
  <si>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</si>
  <si>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</si>
  <si>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</si>
  <si>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</si>
  <si>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</si>
  <si>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</si>
  <si>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</si>
  <si>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</si>
  <si>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</si>
  <si>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</si>
  <si>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</si>
  <si>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</si>
  <si>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</si>
  <si>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</si>
  <si>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</si>
  <si>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</si>
  <si>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</si>
  <si>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</si>
  <si>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</si>
  <si>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</si>
  <si>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</si>
  <si>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</si>
  <si>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</si>
  <si>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</si>
  <si>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</si>
  <si>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</si>
  <si>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</si>
  <si>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</si>
  <si>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</si>
  <si>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</si>
  <si>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</si>
  <si>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</si>
  <si>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</si>
  <si>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</si>
  <si>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</si>
  <si>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</si>
  <si>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</si>
  <si>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</si>
  <si>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</si>
  <si>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</si>
  <si>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</si>
  <si>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</si>
  <si>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</si>
  <si>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</si>
  <si>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</si>
  <si>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</si>
  <si>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</si>
  <si>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</si>
  <si>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</si>
  <si>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</si>
  <si>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</si>
  <si>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</si>
  <si>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</si>
  <si>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</si>
  <si>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</si>
  <si>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</si>
  <si>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</si>
  <si>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</si>
  <si>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</si>
  <si>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</si>
  <si>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</si>
  <si>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</si>
  <si>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</si>
  <si>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</si>
  <si>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</si>
  <si>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</si>
  <si>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</si>
  <si>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</si>
  <si>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</si>
  <si>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</si>
  <si>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</si>
  <si>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</si>
  <si>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</si>
  <si>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</si>
  <si>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</si>
  <si>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</si>
  <si>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</si>
  <si>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</si>
  <si>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</si>
  <si>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</si>
  <si>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</si>
  <si>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</si>
  <si>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</si>
  <si>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</si>
  <si>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</si>
  <si>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</si>
  <si>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</si>
  <si>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</si>
  <si>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</si>
  <si>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</si>
  <si>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</si>
  <si>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</si>
  <si>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</si>
  <si>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</si>
  <si>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</si>
  <si>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</si>
  <si>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</si>
  <si>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</si>
  <si>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</si>
  <si>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</si>
  <si>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</si>
  <si>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</si>
  <si>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</si>
  <si>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</si>
  <si>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</si>
  <si>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</si>
  <si>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</si>
  <si>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</si>
  <si>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</si>
  <si>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</si>
  <si>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</si>
  <si>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</si>
  <si>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</si>
  <si>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</si>
  <si>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</si>
  <si>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</si>
  <si>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</si>
  <si>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</si>
  <si>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</si>
  <si>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</si>
  <si>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</si>
  <si>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</si>
  <si>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</si>
  <si>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</si>
  <si>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</si>
  <si>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</si>
  <si>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</si>
  <si>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</si>
  <si>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</si>
  <si>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</si>
  <si>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</si>
  <si>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</si>
  <si>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</si>
  <si>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</si>
  <si>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</si>
  <si>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</si>
  <si>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</si>
  <si>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</si>
  <si>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</si>
  <si>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</si>
  <si>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</si>
  <si>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</si>
  <si>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</si>
  <si>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</si>
  <si>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</si>
  <si>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</si>
  <si>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</si>
  <si>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</si>
  <si>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</si>
  <si>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</si>
  <si>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</si>
  <si>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</si>
  <si>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</si>
  <si>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</si>
  <si>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</si>
  <si>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</si>
  <si>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</si>
  <si>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</si>
  <si>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</si>
  <si>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</si>
  <si>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</si>
  <si>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</si>
  <si>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</si>
  <si>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</si>
  <si>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</si>
  <si>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</si>
  <si>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</si>
  <si>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</si>
  <si>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</si>
  <si>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</si>
  <si>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</si>
  <si>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</si>
  <si>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</si>
  <si>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</si>
  <si>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</si>
  <si>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</si>
  <si>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</si>
  <si>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</si>
  <si>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</si>
  <si>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</si>
  <si>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</si>
  <si>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</si>
  <si>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</si>
  <si>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</si>
  <si>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</si>
  <si>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</si>
  <si>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</si>
  <si>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</si>
  <si>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</si>
  <si>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</si>
  <si>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</si>
  <si>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</si>
  <si>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</si>
  <si>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</si>
  <si>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</si>
  <si>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</si>
  <si>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</si>
  <si>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</si>
  <si>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</si>
  <si>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</si>
  <si>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</si>
  <si>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</si>
  <si>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</si>
  <si>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</si>
  <si>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</si>
  <si>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</si>
  <si>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</si>
  <si>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</si>
  <si>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</si>
  <si>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</si>
  <si>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</si>
  <si>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</si>
  <si>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</si>
  <si>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</si>
  <si>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</si>
  <si>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</si>
  <si>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</si>
  <si>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</si>
  <si>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</si>
  <si>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</si>
  <si>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</si>
  <si>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</si>
  <si>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</si>
  <si>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</si>
  <si>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</si>
  <si>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</si>
  <si>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</si>
  <si>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</si>
  <si>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</si>
  <si>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</si>
  <si>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</si>
  <si>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</si>
  <si>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</si>
  <si>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</si>
  <si>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</si>
  <si>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</si>
  <si>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</si>
  <si>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</si>
  <si>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</si>
  <si>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</si>
  <si>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</si>
  <si>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</si>
  <si>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</si>
  <si>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</si>
  <si>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</si>
  <si>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</si>
  <si>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</si>
  <si>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</si>
  <si>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</si>
  <si>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</si>
  <si>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</si>
  <si>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</si>
  <si>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</si>
  <si>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</si>
  <si>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</si>
  <si>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</si>
  <si>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</si>
  <si>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</si>
  <si>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</si>
  <si>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</si>
  <si>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</si>
  <si>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</si>
  <si>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</si>
  <si>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</si>
  <si>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</si>
  <si>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</si>
  <si>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</si>
  <si>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</si>
  <si>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</si>
  <si>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</si>
  <si>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</si>
  <si>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</si>
  <si>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</si>
  <si>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</si>
  <si>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</si>
  <si>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</si>
  <si>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</si>
  <si>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</si>
  <si>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</si>
  <si>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</si>
  <si>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</si>
  <si>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</si>
  <si>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</si>
  <si>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</si>
  <si>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</si>
  <si>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</si>
  <si>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</si>
  <si>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</si>
  <si>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</si>
  <si>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</si>
  <si>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</si>
  <si>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</si>
  <si>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</si>
  <si>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</si>
  <si>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</si>
  <si>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</si>
  <si>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</si>
  <si>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</si>
  <si>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</si>
  <si>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</si>
  <si>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</si>
  <si>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</si>
  <si>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</si>
  <si>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</si>
  <si>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</si>
  <si>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</si>
  <si>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</si>
  <si>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</si>
  <si>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</si>
  <si>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</si>
  <si>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</si>
  <si>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</si>
  <si>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</si>
  <si>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</si>
  <si>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</si>
  <si>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</si>
  <si>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</si>
  <si>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</si>
  <si>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</si>
  <si>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</si>
  <si>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</si>
  <si>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</si>
  <si>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</si>
  <si>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</si>
  <si>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</si>
  <si>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</si>
  <si>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</si>
  <si>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</si>
  <si>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</si>
  <si>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</si>
  <si>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</si>
  <si>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</si>
  <si>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</si>
  <si>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</si>
  <si>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</si>
  <si>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</si>
  <si>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</si>
  <si>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</si>
  <si>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</si>
  <si>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</si>
  <si>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</si>
  <si>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</si>
  <si>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</si>
  <si>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</si>
  <si>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</si>
  <si>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</si>
  <si>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</si>
  <si>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</si>
  <si>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</si>
  <si>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</si>
  <si>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</si>
  <si>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</si>
  <si>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</si>
  <si>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</si>
  <si>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</si>
  <si>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</si>
  <si>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</si>
  <si>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</si>
  <si>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</si>
  <si>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</si>
  <si>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</si>
  <si>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</si>
  <si>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</si>
  <si>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</si>
  <si>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</si>
  <si>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</si>
  <si>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</si>
  <si>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</si>
  <si>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</si>
  <si>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</si>
  <si>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</si>
  <si>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</si>
  <si>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</si>
  <si>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</si>
  <si>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</si>
  <si>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</si>
  <si>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</si>
  <si>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</si>
  <si>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</si>
  <si>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</si>
  <si>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</si>
  <si>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</si>
  <si>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</si>
  <si>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</si>
  <si>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</si>
  <si>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</si>
  <si>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</si>
  <si>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</si>
  <si>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</si>
  <si>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</si>
  <si>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</si>
  <si>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</si>
  <si>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</si>
  <si>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</si>
  <si>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</si>
  <si>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</si>
  <si>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</si>
  <si>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</si>
  <si>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</si>
  <si>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</si>
  <si>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</si>
  <si>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</si>
  <si>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</si>
  <si>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</si>
  <si>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</si>
  <si>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</si>
  <si>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</si>
  <si>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</si>
  <si>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</si>
  <si>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</si>
  <si>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</si>
  <si>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</si>
  <si>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</si>
  <si>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</si>
  <si>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</si>
  <si>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</si>
  <si>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</si>
  <si>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</si>
  <si>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</si>
  <si>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</si>
  <si>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</si>
  <si>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</si>
  <si>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</si>
  <si>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</si>
  <si>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</si>
  <si>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</si>
  <si>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</si>
  <si>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</si>
  <si>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</si>
  <si>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</si>
  <si>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</si>
  <si>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</si>
  <si>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</si>
  <si>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</si>
  <si>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</si>
  <si>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</si>
  <si>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</si>
  <si>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</si>
  <si>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</si>
  <si>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</si>
  <si>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</si>
  <si>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</si>
  <si>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</si>
  <si>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</si>
  <si>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</si>
  <si>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</si>
  <si>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</si>
  <si>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</si>
  <si>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</si>
  <si>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</si>
  <si>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</si>
  <si>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</si>
  <si>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</si>
  <si>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</si>
  <si>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</si>
  <si>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</si>
  <si>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</si>
  <si>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</si>
  <si>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</si>
  <si>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</si>
  <si>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</si>
  <si>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</si>
  <si>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</si>
  <si>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</si>
  <si>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</si>
  <si>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</si>
  <si>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</si>
  <si>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</si>
  <si>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</si>
  <si>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</si>
  <si>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</si>
  <si>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</si>
  <si>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</si>
  <si>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</si>
  <si>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</si>
  <si>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</si>
  <si>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</si>
  <si>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</si>
  <si>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</si>
  <si>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</si>
  <si>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</si>
  <si>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</si>
  <si>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</si>
  <si>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</si>
  <si>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</si>
  <si>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</si>
  <si>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</si>
  <si>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</si>
  <si>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</si>
  <si>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</si>
  <si>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</si>
  <si>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</si>
  <si>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</si>
  <si>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</si>
  <si>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</si>
  <si>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</si>
  <si>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</si>
  <si>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</si>
  <si>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</si>
  <si>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</si>
  <si>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</si>
  <si>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</si>
  <si>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</si>
  <si>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</si>
  <si>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</si>
  <si>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</si>
  <si>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</si>
  <si>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</si>
  <si>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</si>
  <si>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</si>
  <si>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</si>
  <si>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</si>
  <si>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</si>
  <si>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</si>
  <si>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</si>
  <si>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</si>
  <si>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</si>
  <si>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</si>
  <si>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</si>
  <si>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</si>
  <si>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</si>
  <si>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</si>
  <si>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</si>
  <si>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</si>
  <si>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</si>
  <si>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</si>
  <si>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</si>
  <si>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</si>
  <si>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</si>
  <si>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</si>
  <si>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</si>
  <si>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</si>
  <si>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</si>
  <si>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</si>
  <si>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</si>
  <si>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</si>
  <si>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</si>
  <si>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</si>
  <si>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</si>
  <si>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</si>
  <si>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</si>
  <si>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</si>
  <si>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</si>
  <si>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</si>
  <si>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</si>
  <si>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</si>
  <si>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</si>
  <si>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</si>
  <si>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</si>
  <si>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</si>
  <si>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</si>
  <si>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</si>
  <si>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</si>
  <si>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</si>
  <si>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</si>
  <si>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</si>
  <si>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</si>
  <si>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</si>
  <si>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</si>
  <si>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</si>
  <si>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</si>
  <si>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</si>
  <si>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</si>
  <si>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</si>
  <si>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</si>
  <si>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</si>
  <si>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</si>
  <si>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</si>
  <si>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</si>
  <si>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</si>
  <si>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</si>
  <si>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</si>
  <si>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</si>
  <si>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</si>
  <si>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</si>
  <si>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</si>
  <si>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</si>
  <si>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</si>
  <si>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</si>
  <si>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</si>
  <si>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</si>
  <si>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</si>
  <si>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</si>
  <si>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</si>
  <si>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</si>
  <si>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</si>
  <si>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</si>
  <si>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</si>
  <si>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</si>
  <si>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</si>
  <si>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</si>
  <si>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</si>
  <si>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</si>
  <si>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</si>
  <si>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</si>
  <si>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</si>
  <si>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</si>
  <si>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</si>
  <si>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</si>
  <si>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</si>
  <si>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</si>
  <si>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</si>
  <si>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</si>
  <si>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</si>
  <si>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</si>
  <si>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</si>
  <si>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</si>
  <si>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</si>
  <si>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</si>
  <si>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</si>
  <si>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</si>
  <si>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</si>
  <si>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</si>
  <si>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</si>
  <si>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</si>
  <si>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</si>
  <si>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</si>
  <si>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</si>
  <si>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</si>
  <si>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</si>
  <si>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</si>
  <si>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</si>
  <si>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</si>
  <si>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</si>
  <si>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</si>
  <si>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</si>
  <si>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</si>
  <si>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</si>
  <si>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</si>
  <si>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</si>
  <si>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</si>
  <si>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</si>
  <si>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</si>
  <si>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</si>
  <si>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</si>
  <si>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</si>
  <si>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</si>
  <si>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</si>
  <si>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</si>
  <si>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</si>
  <si>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</si>
  <si>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</si>
  <si>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</si>
  <si>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</si>
  <si>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</si>
  <si>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</si>
  <si>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</si>
  <si>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</si>
  <si>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</si>
  <si>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</si>
  <si>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</si>
  <si>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</si>
  <si>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</si>
  <si>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</si>
  <si>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</si>
  <si>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</si>
  <si>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</si>
  <si>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</si>
  <si>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</si>
  <si>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</si>
  <si>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</si>
  <si>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</si>
  <si>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</si>
  <si>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</si>
  <si>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</si>
  <si>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</si>
  <si>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</si>
  <si>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</si>
  <si>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</si>
  <si>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</si>
  <si>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</si>
  <si>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</si>
  <si>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</si>
  <si>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</si>
  <si>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</si>
  <si>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</si>
  <si>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</si>
  <si>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</si>
  <si>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</si>
  <si>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</si>
  <si>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</si>
  <si>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</si>
  <si>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</si>
  <si>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</si>
  <si>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</si>
  <si>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</si>
  <si>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</si>
  <si>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</si>
  <si>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</si>
  <si>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</si>
  <si>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</si>
  <si>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</si>
  <si>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</si>
  <si>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</si>
  <si>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</si>
  <si>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</si>
  <si>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</si>
  <si>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</si>
  <si>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</si>
  <si>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</si>
  <si>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</si>
  <si>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</si>
  <si>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</si>
  <si>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</si>
  <si>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</si>
  <si>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</si>
  <si>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</si>
  <si>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</si>
  <si>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</si>
  <si>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</si>
  <si>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</si>
  <si>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</si>
  <si>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</si>
  <si>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</si>
  <si>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</si>
  <si>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</si>
  <si>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</si>
  <si>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</si>
  <si>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</si>
  <si>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</si>
  <si>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</si>
  <si>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</si>
  <si>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</si>
  <si>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</si>
  <si>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</si>
  <si>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</si>
  <si>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</si>
  <si>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</si>
  <si>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</si>
  <si>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</si>
  <si>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</si>
  <si>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</si>
  <si>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</si>
  <si>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</si>
  <si>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</si>
  <si>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</si>
  <si>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</si>
  <si>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</si>
  <si>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</si>
  <si>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</si>
  <si>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</si>
  <si>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</si>
  <si>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</si>
  <si>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</si>
  <si>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</si>
  <si>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</si>
  <si>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</si>
  <si>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</si>
  <si>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</si>
  <si>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</si>
  <si>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</si>
  <si>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</si>
  <si>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</si>
  <si>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</si>
  <si>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</si>
  <si>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</si>
  <si>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</si>
  <si>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</si>
  <si>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</si>
  <si>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</si>
  <si>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</si>
  <si>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</si>
  <si>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</si>
  <si>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</si>
  <si>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</si>
  <si>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</si>
  <si>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</si>
  <si>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</si>
  <si>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</si>
  <si>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</si>
  <si>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</si>
  <si>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</si>
  <si>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</si>
  <si>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</si>
  <si>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</si>
  <si>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</si>
  <si>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</si>
  <si>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</si>
  <si>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</si>
  <si>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</si>
  <si>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</si>
  <si>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</si>
  <si>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</si>
  <si>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</si>
  <si>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</si>
  <si>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</si>
  <si>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</si>
  <si>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</si>
  <si>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</si>
  <si>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</si>
  <si>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</si>
  <si>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</si>
  <si>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</si>
  <si>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</si>
  <si>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</si>
  <si>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</si>
  <si>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</si>
  <si>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</si>
  <si>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</si>
  <si>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</si>
  <si>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</si>
  <si>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</si>
  <si>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</si>
  <si>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</si>
  <si>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</si>
  <si>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</si>
  <si>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</si>
  <si>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</si>
  <si>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</si>
  <si>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</si>
  <si>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</si>
  <si>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</si>
  <si>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</si>
  <si>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</si>
  <si>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</si>
  <si>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</si>
  <si>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</si>
  <si>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</si>
  <si>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</si>
  <si>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</si>
  <si>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</si>
  <si>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</si>
  <si>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</si>
  <si>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</si>
  <si>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</si>
  <si>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</si>
  <si>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</si>
  <si>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</si>
  <si>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</si>
  <si>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</si>
  <si>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</si>
  <si>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</si>
  <si>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</si>
  <si>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</si>
  <si>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</si>
  <si>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</si>
  <si>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</si>
  <si>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</si>
  <si>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</si>
  <si>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</si>
  <si>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</si>
  <si>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</si>
  <si>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</si>
  <si>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</si>
  <si>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</si>
  <si>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</si>
  <si>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</si>
  <si>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</si>
  <si>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</si>
  <si>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</si>
  <si>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</si>
  <si>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</si>
  <si>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</si>
  <si>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</si>
  <si>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</si>
  <si>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</si>
  <si>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</si>
  <si>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</si>
  <si>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</si>
  <si>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</si>
  <si>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</si>
  <si>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</si>
  <si>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</si>
  <si>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</si>
  <si>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</si>
  <si>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</si>
  <si>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</si>
  <si>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</si>
  <si>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</si>
  <si>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</si>
  <si>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</si>
  <si>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</si>
  <si>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</si>
  <si>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</si>
  <si>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</si>
  <si>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</si>
  <si>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</si>
  <si>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</si>
  <si>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</si>
  <si>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</si>
  <si>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</si>
  <si>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</si>
  <si>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</si>
  <si>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</si>
  <si>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</si>
  <si>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</si>
  <si>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</si>
  <si>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</si>
  <si>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</si>
  <si>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</si>
  <si>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</si>
  <si>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</si>
  <si>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</si>
  <si>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</si>
  <si>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</si>
  <si>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</si>
  <si>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</si>
  <si>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</si>
  <si>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</si>
  <si>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</si>
  <si>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</si>
  <si>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</si>
  <si>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</si>
  <si>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</si>
  <si>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</si>
  <si>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</si>
  <si>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</si>
  <si>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</si>
  <si>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</si>
  <si>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</si>
  <si>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</si>
  <si>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</si>
  <si>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</si>
  <si>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</si>
  <si>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</si>
  <si>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</si>
  <si>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</si>
  <si>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</si>
  <si>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</si>
  <si>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</si>
  <si>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</si>
  <si>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</si>
  <si>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</si>
  <si>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</si>
  <si>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</si>
  <si>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</si>
  <si>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</si>
  <si>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</si>
  <si>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</si>
  <si>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</si>
  <si>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</si>
  <si>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</si>
  <si>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</si>
  <si>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</si>
  <si>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</si>
  <si>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</si>
  <si>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</si>
  <si>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</si>
  <si>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</si>
  <si>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</si>
  <si>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</si>
  <si>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</si>
  <si>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</si>
  <si>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</si>
  <si>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</si>
  <si>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</si>
  <si>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</si>
  <si>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</si>
  <si>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</si>
  <si>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</si>
  <si>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</si>
  <si>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</si>
  <si>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</si>
  <si>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</si>
  <si>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</si>
  <si>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</si>
  <si>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</si>
  <si>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</si>
  <si>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</si>
  <si>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</si>
  <si>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</si>
  <si>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</si>
  <si>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</si>
  <si>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</si>
  <si>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</si>
  <si>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</si>
  <si>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</si>
  <si>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</si>
  <si>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</si>
  <si>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</si>
  <si>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</si>
  <si>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</si>
  <si>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</si>
  <si>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</si>
  <si>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</si>
  <si>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</si>
  <si>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</si>
  <si>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</si>
  <si>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</si>
  <si>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</si>
  <si>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</si>
  <si>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</si>
  <si>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</si>
  <si>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</si>
  <si>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</si>
  <si>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</si>
  <si>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</si>
  <si>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</si>
  <si>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</si>
  <si>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</si>
  <si>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</si>
  <si>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</si>
  <si>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</si>
  <si>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</si>
  <si>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</si>
  <si>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</si>
  <si>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</si>
  <si>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</si>
  <si>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</si>
  <si>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</si>
  <si>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</si>
  <si>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</si>
  <si>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</si>
  <si>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</si>
  <si>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</si>
  <si>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</si>
  <si>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</si>
  <si>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</si>
  <si>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</si>
  <si>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</si>
  <si>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</si>
  <si>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</si>
  <si>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</si>
  <si>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</si>
  <si>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</si>
  <si>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</si>
  <si>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</si>
  <si>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</si>
  <si>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</si>
  <si>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</si>
  <si>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</si>
  <si>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</si>
  <si>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</si>
  <si>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</si>
  <si>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</si>
  <si>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</si>
  <si>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</si>
  <si>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</si>
  <si>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</si>
  <si>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</si>
  <si>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</si>
  <si>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</si>
  <si>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</si>
  <si>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</si>
  <si>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</si>
  <si>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</si>
  <si>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</si>
  <si>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</si>
  <si>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</si>
  <si>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</si>
  <si>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</si>
  <si>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</si>
  <si>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</si>
  <si>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</si>
  <si>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</si>
  <si>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</si>
  <si>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</si>
  <si>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</si>
  <si>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</si>
  <si>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</si>
  <si>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</si>
  <si>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</si>
  <si>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</si>
  <si>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</si>
  <si>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</si>
  <si>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</si>
  <si>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</si>
  <si>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</si>
  <si>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</si>
  <si>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</si>
  <si>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</si>
  <si>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</si>
  <si>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</si>
  <si>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</si>
  <si>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</si>
  <si>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</si>
  <si>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</si>
  <si>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</si>
  <si>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</si>
  <si>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</si>
  <si>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</si>
  <si>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</si>
  <si>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</si>
  <si>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</si>
  <si>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</si>
  <si>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</si>
  <si>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</si>
  <si>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</si>
  <si>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</si>
  <si>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</si>
  <si>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</si>
  <si>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</si>
  <si>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</si>
  <si>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</si>
  <si>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</si>
  <si>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</si>
  <si>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</si>
  <si>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</si>
  <si>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</si>
  <si>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</si>
  <si>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</si>
  <si>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</si>
  <si>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</si>
  <si>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</si>
  <si>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</si>
  <si>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</si>
  <si>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</si>
  <si>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</si>
  <si>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</si>
  <si>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</si>
  <si>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</si>
  <si>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</si>
  <si>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</si>
  <si>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</si>
  <si>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</si>
  <si>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</si>
  <si>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</si>
  <si>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</si>
  <si>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</si>
  <si>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</si>
  <si>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</si>
  <si>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</si>
  <si>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</si>
  <si>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</si>
  <si>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</si>
  <si>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</si>
  <si>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</si>
  <si>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</si>
  <si>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</si>
  <si>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</si>
  <si>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</si>
  <si>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</si>
  <si>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</si>
  <si>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</si>
  <si>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</si>
  <si>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</si>
  <si>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</si>
  <si>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</si>
  <si>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</si>
  <si>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</si>
  <si>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</si>
  <si>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</si>
  <si>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</si>
  <si>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</si>
  <si>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</si>
  <si>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</si>
  <si>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</si>
  <si>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</si>
  <si>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</si>
  <si>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</si>
  <si>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</si>
  <si>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</si>
  <si>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</si>
  <si>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</si>
  <si>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</si>
  <si>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</si>
  <si>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</si>
  <si>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</si>
  <si>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</si>
  <si>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</si>
  <si>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</si>
  <si>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</si>
  <si>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</si>
  <si>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</si>
  <si>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</si>
  <si>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</si>
  <si>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</si>
  <si>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</si>
  <si>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</si>
  <si>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</si>
  <si>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</si>
  <si>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</si>
  <si>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</si>
  <si>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</si>
  <si>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</si>
  <si>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</si>
  <si>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</si>
  <si>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</si>
  <si>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</si>
  <si>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</si>
  <si>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</si>
  <si>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</si>
  <si>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</si>
  <si>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</si>
  <si>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</si>
  <si>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</si>
  <si>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</si>
  <si>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</si>
  <si>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</si>
  <si>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</si>
  <si>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</si>
  <si>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</si>
  <si>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</si>
  <si>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</si>
  <si>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</si>
  <si>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</si>
  <si>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</si>
  <si>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</si>
  <si>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</si>
  <si>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</si>
  <si>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</si>
  <si>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</si>
  <si>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</si>
  <si>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</si>
  <si>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</si>
  <si>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</si>
  <si>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</si>
  <si>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</si>
  <si>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</si>
  <si>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</si>
  <si>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</si>
  <si>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</si>
  <si>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</si>
  <si>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</si>
  <si>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</si>
  <si>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</si>
  <si>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</si>
  <si>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</si>
  <si>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</si>
  <si>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</si>
  <si>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</si>
  <si>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</si>
  <si>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</si>
  <si>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</si>
  <si>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</si>
  <si>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</si>
  <si>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</si>
  <si>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</si>
  <si>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</si>
  <si>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</si>
  <si>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</si>
  <si>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</si>
  <si>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</si>
  <si>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</si>
  <si>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</si>
  <si>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</si>
  <si>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</si>
  <si>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</si>
  <si>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</si>
  <si>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</si>
  <si>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</si>
  <si>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</si>
  <si>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</si>
  <si>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</si>
  <si>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</si>
  <si>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</si>
  <si>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</si>
  <si>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</si>
  <si>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</si>
  <si>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</si>
  <si>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</si>
  <si>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</si>
  <si>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</si>
  <si>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</si>
  <si>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</si>
  <si>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</si>
  <si>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</si>
  <si>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</si>
  <si>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</si>
  <si>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</si>
  <si>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</si>
  <si>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</si>
  <si>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</si>
  <si>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</si>
  <si>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</si>
  <si>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</si>
  <si>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</si>
  <si>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</si>
  <si>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</si>
  <si>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</si>
  <si>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</si>
  <si>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</si>
  <si>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</si>
  <si>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</si>
  <si>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</si>
  <si>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</si>
  <si>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</si>
  <si>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</si>
  <si>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</si>
  <si>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</si>
  <si>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</si>
  <si>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</si>
  <si>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</si>
  <si>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</si>
  <si>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</si>
  <si>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</si>
  <si>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</si>
  <si>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</si>
  <si>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</si>
  <si>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</si>
  <si>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</si>
  <si>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</si>
  <si>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</si>
  <si>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</si>
  <si>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</si>
  <si>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</si>
  <si>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</si>
  <si>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</si>
  <si>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</si>
  <si>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</si>
  <si>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</si>
  <si>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</si>
  <si>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</si>
  <si>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</si>
  <si>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</si>
  <si>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</si>
  <si>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</si>
  <si>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</si>
  <si>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</si>
  <si>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</si>
  <si>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</si>
  <si>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</si>
  <si>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</si>
  <si>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</si>
  <si>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</si>
  <si>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</si>
  <si>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</si>
  <si>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</si>
  <si>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</si>
  <si>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</si>
  <si>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</si>
  <si>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</si>
  <si>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</si>
  <si>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</si>
  <si>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</si>
  <si>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</si>
  <si>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</si>
  <si>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</si>
  <si>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</si>
  <si>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</si>
  <si>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</si>
  <si>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</si>
  <si>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</si>
  <si>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</si>
  <si>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</si>
  <si>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</si>
  <si>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</si>
  <si>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</si>
  <si>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</si>
  <si>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</si>
  <si>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</si>
  <si>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</si>
  <si>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</si>
  <si>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</si>
  <si>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</si>
  <si>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</si>
  <si>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</si>
  <si>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</si>
  <si>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</si>
  <si>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</si>
  <si>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</si>
  <si>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</si>
  <si>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</si>
  <si>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</si>
  <si>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</si>
  <si>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</si>
  <si>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</si>
  <si>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</si>
  <si>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</si>
  <si>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</si>
  <si>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</si>
  <si>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</si>
  <si>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</si>
  <si>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</si>
  <si>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</si>
  <si>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</si>
  <si>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</si>
  <si>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</si>
  <si>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</si>
  <si>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</si>
  <si>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</si>
  <si>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</si>
  <si>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</si>
  <si>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</si>
  <si>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</si>
  <si>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</si>
  <si>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</si>
  <si>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</si>
  <si>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</si>
  <si>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</si>
  <si>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</si>
  <si>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</si>
  <si>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</si>
  <si>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</si>
  <si>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</si>
  <si>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</si>
  <si>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</si>
  <si>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</si>
  <si>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</si>
  <si>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</si>
  <si>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</si>
  <si>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</si>
  <si>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</si>
  <si>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</si>
  <si>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</si>
  <si>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</si>
  <si>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</si>
  <si>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</si>
  <si>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</si>
  <si>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</si>
  <si>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</si>
  <si>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</si>
  <si>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</si>
  <si>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</si>
  <si>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</si>
  <si>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</si>
  <si>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</si>
  <si>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</si>
  <si>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</si>
  <si>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</si>
  <si>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</si>
  <si>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</si>
  <si>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</si>
  <si>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</si>
  <si>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</si>
  <si>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</si>
  <si>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</si>
  <si>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</si>
  <si>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</si>
  <si>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</si>
  <si>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</si>
  <si>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</si>
  <si>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</si>
  <si>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</si>
  <si>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</si>
  <si>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</si>
  <si>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</si>
  <si>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</si>
  <si>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</si>
  <si>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</si>
  <si>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</si>
  <si>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</si>
  <si>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</si>
  <si>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</si>
  <si>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</si>
  <si>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</si>
  <si>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</si>
  <si>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</si>
  <si>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</si>
  <si>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</si>
  <si>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</si>
  <si>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</si>
  <si>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</si>
  <si>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</si>
  <si>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</si>
  <si>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</si>
  <si>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</si>
  <si>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</si>
  <si>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</si>
  <si>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</si>
  <si>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</si>
  <si>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</si>
  <si>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</si>
  <si>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</si>
  <si>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</si>
  <si>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</si>
  <si>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</si>
  <si>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</si>
  <si>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</si>
  <si>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</si>
  <si>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</si>
  <si>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</si>
  <si>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</si>
  <si>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</si>
  <si>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</si>
  <si>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</si>
  <si>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</si>
  <si>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</si>
  <si>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</si>
  <si>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</si>
  <si>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</si>
  <si>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</si>
  <si>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</si>
  <si>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</si>
  <si>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</si>
  <si>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</si>
  <si>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</si>
  <si>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</si>
  <si>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</si>
  <si>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</si>
  <si>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</si>
  <si>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</si>
  <si>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</si>
  <si>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</si>
  <si>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</si>
  <si>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</si>
  <si>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</si>
  <si>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</si>
  <si>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</si>
  <si>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</si>
  <si>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</si>
  <si>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</si>
  <si>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</si>
  <si>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</si>
  <si>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</si>
  <si>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</si>
  <si>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</si>
  <si>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</si>
  <si>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</si>
  <si>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</si>
  <si>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</si>
  <si>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</si>
  <si>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</si>
  <si>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</si>
  <si>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</si>
  <si>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</si>
  <si>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</si>
  <si>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</si>
  <si>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</si>
  <si>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</si>
  <si>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</si>
  <si>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</si>
  <si>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</si>
  <si>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</si>
  <si>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</si>
  <si>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</si>
  <si>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</si>
  <si>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</si>
  <si>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</si>
  <si>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</si>
  <si>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</si>
  <si>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</si>
  <si>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</si>
  <si>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</si>
  <si>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</si>
  <si>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</si>
  <si>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</si>
  <si>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</si>
  <si>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</si>
  <si>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</si>
  <si>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</si>
  <si>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</si>
  <si>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</si>
  <si>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</si>
  <si>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</si>
  <si>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</si>
  <si>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</si>
  <si>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</si>
  <si>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</si>
  <si>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</si>
  <si>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</si>
  <si>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</si>
  <si>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</si>
  <si>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</si>
  <si>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</si>
  <si>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</si>
  <si>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</si>
  <si>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</si>
  <si>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</si>
  <si>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</si>
  <si>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</si>
  <si>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</si>
  <si>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</si>
  <si>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</si>
  <si>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</si>
  <si>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</si>
  <si>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</si>
  <si>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</si>
  <si>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</si>
  <si>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</si>
  <si>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</si>
  <si>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</si>
  <si>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</si>
  <si>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</si>
  <si>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</si>
  <si>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</si>
  <si>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</si>
  <si>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</si>
  <si>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</si>
  <si>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</si>
  <si>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</si>
  <si>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</si>
  <si>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</si>
  <si>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</si>
  <si>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</si>
  <si>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</si>
  <si>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</si>
  <si>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</si>
  <si>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</si>
  <si>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</si>
  <si>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</si>
  <si>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</si>
  <si>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</si>
  <si>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</si>
  <si>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</si>
  <si>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</si>
  <si>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</si>
  <si>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</si>
  <si>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</si>
  <si>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</si>
  <si>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</si>
  <si>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</si>
  <si>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</si>
  <si>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</si>
  <si>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</si>
  <si>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</si>
  <si>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</si>
  <si>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</si>
  <si>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</si>
  <si>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</si>
  <si>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</si>
  <si>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</si>
  <si>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</si>
  <si>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</si>
  <si>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</si>
  <si>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</si>
  <si>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</si>
  <si>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</si>
  <si>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</si>
  <si>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</si>
  <si>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</si>
  <si>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</si>
  <si>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</si>
  <si>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</si>
  <si>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</si>
  <si>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</si>
  <si>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</si>
  <si>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</si>
  <si>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</si>
  <si>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</si>
  <si>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</si>
  <si>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</si>
  <si>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</si>
  <si>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</si>
  <si>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</si>
  <si>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</si>
  <si>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</si>
  <si>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</si>
  <si>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</si>
  <si>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</si>
  <si>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</si>
  <si>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</si>
  <si>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</si>
  <si>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</si>
  <si>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</si>
  <si>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</si>
  <si>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</si>
  <si>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</si>
  <si>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</si>
  <si>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</si>
  <si>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</si>
  <si>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</si>
  <si>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</si>
  <si>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</si>
  <si>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</si>
  <si>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</si>
  <si>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</si>
  <si>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</si>
  <si>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</si>
  <si>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</si>
  <si>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</si>
  <si>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</si>
  <si>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</si>
  <si>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</si>
  <si>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</si>
  <si>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</si>
  <si>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</si>
  <si>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</si>
  <si>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</si>
  <si>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</si>
  <si>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</si>
  <si>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</si>
  <si>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</si>
  <si>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</si>
  <si>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</si>
  <si>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</si>
  <si>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</si>
  <si>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</si>
  <si>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</si>
  <si>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</si>
  <si>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</si>
  <si>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</si>
  <si>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</si>
  <si>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</si>
  <si>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</si>
  <si>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</si>
  <si>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</si>
  <si>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</si>
  <si>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</si>
  <si>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</si>
  <si>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</si>
  <si>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</si>
  <si>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</si>
  <si>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</si>
  <si>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</si>
  <si>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</si>
  <si>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</si>
  <si>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</si>
  <si>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</si>
  <si>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</si>
  <si>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</si>
  <si>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</si>
  <si>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</si>
  <si>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</si>
  <si>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</si>
  <si>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</si>
  <si>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</si>
  <si>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</si>
  <si>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</si>
  <si>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</si>
  <si>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</si>
  <si>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</si>
  <si>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</si>
  <si>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</si>
  <si>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</si>
  <si>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</si>
  <si>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</si>
  <si>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</si>
  <si>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</si>
  <si>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</si>
  <si>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</si>
  <si>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</si>
  <si>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</si>
  <si>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</si>
  <si>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</si>
  <si>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</si>
  <si>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</si>
  <si>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</si>
  <si>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</si>
  <si>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</si>
  <si>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</si>
  <si>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</si>
  <si>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</si>
  <si>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</si>
  <si>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</si>
  <si>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</si>
  <si>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</si>
  <si>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</si>
  <si>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</si>
  <si>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</si>
  <si>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</si>
  <si>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</si>
  <si>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</si>
  <si>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</si>
  <si>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</si>
  <si>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</si>
  <si>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</si>
  <si>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</si>
  <si>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</si>
  <si>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</si>
  <si>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</si>
  <si>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</si>
  <si>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</si>
  <si>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</si>
  <si>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</si>
  <si>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</si>
  <si>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</si>
  <si>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</si>
  <si>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</si>
  <si>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</si>
  <si>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</si>
  <si>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</si>
  <si>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</si>
  <si>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</si>
  <si>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</si>
  <si>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</si>
  <si>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</si>
  <si>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</si>
  <si>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</si>
  <si>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</si>
  <si>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</si>
  <si>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</si>
  <si>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</si>
  <si>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</si>
  <si>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</si>
  <si>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</si>
  <si>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</si>
  <si>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</si>
  <si>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</si>
  <si>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</si>
  <si>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</si>
  <si>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</si>
  <si>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</si>
  <si>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</si>
  <si>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</si>
  <si>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</si>
  <si>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</si>
  <si>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</si>
  <si>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</si>
  <si>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</si>
  <si>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</si>
  <si>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</si>
  <si>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</si>
  <si>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</si>
  <si>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</si>
  <si>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</si>
  <si>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</si>
  <si>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</si>
  <si>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</si>
  <si>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</si>
  <si>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</si>
  <si>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</si>
  <si>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</si>
  <si>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</si>
  <si>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</si>
  <si>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</si>
  <si>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</si>
  <si>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</si>
  <si>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</si>
  <si>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</si>
  <si>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</si>
  <si>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</si>
  <si>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</si>
  <si>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</si>
  <si>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</si>
  <si>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</si>
  <si>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</si>
  <si>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</si>
  <si>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</si>
  <si>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</si>
  <si>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</si>
  <si>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</si>
  <si>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</si>
  <si>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</si>
  <si>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</si>
  <si>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</si>
  <si>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</si>
  <si>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</si>
  <si>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</si>
  <si>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</si>
  <si>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</si>
  <si>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</si>
  <si>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</si>
  <si>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</si>
  <si>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</si>
  <si>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</si>
  <si>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</si>
  <si>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</si>
  <si>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</si>
  <si>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</si>
  <si>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</si>
  <si>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</si>
  <si>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</si>
  <si>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</si>
  <si>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</si>
  <si>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</si>
  <si>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</si>
  <si>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</si>
  <si>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</si>
  <si>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</si>
  <si>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</si>
  <si>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</si>
  <si>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</si>
  <si>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</si>
  <si>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</si>
  <si>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</si>
  <si>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</si>
  <si>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</si>
  <si>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</si>
  <si>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</si>
  <si>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</si>
  <si>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</si>
  <si>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</si>
  <si>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</si>
  <si>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</si>
  <si>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</si>
  <si>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</si>
  <si>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</si>
  <si>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</si>
  <si>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</si>
  <si>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</si>
  <si>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</si>
  <si>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</si>
  <si>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</si>
  <si>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</si>
  <si>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</si>
  <si>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</si>
  <si>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</si>
  <si>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</si>
  <si>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</si>
  <si>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</si>
  <si>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</si>
  <si>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</si>
  <si>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</si>
  <si>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</si>
  <si>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</si>
  <si>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</si>
  <si>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</si>
  <si>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</si>
  <si>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</si>
  <si>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</si>
  <si>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</si>
  <si>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</si>
  <si>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</si>
  <si>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</si>
  <si>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</si>
  <si>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</si>
  <si>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</si>
  <si>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</si>
  <si>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</si>
  <si>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</si>
  <si>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</si>
  <si>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</si>
  <si>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</si>
  <si>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</si>
  <si>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</si>
  <si>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</si>
  <si>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</si>
  <si>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</si>
  <si>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</si>
  <si>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</si>
  <si>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</si>
  <si>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</si>
  <si>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</si>
  <si>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</si>
  <si>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</si>
  <si>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</si>
  <si>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</si>
  <si>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</si>
  <si>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</si>
  <si>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</si>
  <si>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</si>
  <si>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</si>
  <si>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</si>
  <si>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</si>
  <si>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</si>
  <si>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</si>
  <si>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</si>
  <si>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</si>
  <si>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</si>
  <si>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</si>
  <si>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</si>
  <si>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</si>
  <si>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</si>
  <si>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</si>
  <si>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</si>
  <si>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</si>
  <si>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</si>
  <si>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</si>
  <si>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</si>
  <si>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</si>
  <si>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</si>
  <si>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</si>
  <si>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</si>
  <si>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</si>
  <si>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</si>
  <si>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</si>
  <si>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</si>
  <si>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</si>
  <si>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</si>
  <si>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</si>
  <si>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</si>
  <si>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</si>
  <si>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</si>
  <si>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</si>
  <si>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</si>
  <si>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</si>
  <si>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</si>
  <si>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</si>
  <si>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</si>
  <si>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</si>
  <si>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</si>
  <si>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</si>
  <si>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</si>
  <si>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</si>
  <si>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</si>
  <si>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</si>
  <si>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</si>
  <si>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</si>
  <si>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</si>
  <si>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</si>
  <si>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</si>
  <si>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</si>
  <si>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</si>
  <si>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</si>
  <si>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</si>
  <si>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</si>
  <si>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</si>
  <si>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</si>
  <si>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</si>
  <si>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</si>
  <si>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</si>
  <si>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</si>
  <si>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</si>
  <si>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</si>
  <si>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</si>
  <si>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</si>
  <si>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</si>
  <si>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</si>
  <si>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</si>
  <si>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</si>
  <si>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</si>
  <si>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</si>
  <si>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</si>
  <si>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</si>
  <si>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</si>
  <si>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</si>
  <si>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</si>
  <si>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</si>
  <si>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</si>
  <si>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</si>
  <si>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</si>
  <si>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</si>
  <si>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</si>
  <si>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</si>
  <si>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</si>
  <si>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</si>
  <si>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</si>
  <si>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</si>
  <si>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</si>
  <si>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</si>
  <si>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</si>
  <si>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</si>
  <si>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</si>
  <si>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</si>
  <si>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</si>
  <si>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</si>
  <si>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</si>
  <si>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</si>
  <si>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</si>
  <si>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</si>
  <si>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</si>
  <si>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</si>
  <si>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</si>
  <si>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</si>
  <si>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</si>
  <si>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</si>
  <si>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</si>
  <si>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</si>
  <si>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</si>
  <si>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</si>
  <si>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</si>
  <si>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</si>
  <si>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</si>
  <si>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</si>
  <si>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</si>
  <si>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</si>
  <si>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</si>
  <si>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</si>
  <si>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</si>
  <si>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</si>
  <si>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</si>
  <si>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</si>
  <si>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</si>
  <si>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</si>
  <si>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</si>
  <si>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</si>
  <si>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</si>
  <si>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</si>
  <si>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</si>
  <si>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</si>
  <si>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</si>
  <si>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</si>
  <si>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</si>
  <si>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</si>
  <si>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</si>
  <si>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</si>
  <si>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</si>
  <si>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</si>
  <si>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</si>
  <si>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</si>
  <si>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</si>
  <si>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</si>
  <si>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</si>
  <si>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</si>
  <si>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</si>
  <si>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</si>
  <si>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</si>
  <si>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</si>
  <si>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</si>
  <si>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</si>
  <si>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</si>
  <si>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</si>
  <si>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</si>
  <si>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</si>
  <si>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</si>
  <si>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</si>
  <si>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</si>
  <si>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</si>
  <si>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</si>
  <si>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</si>
  <si>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</si>
  <si>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</si>
  <si>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</si>
  <si>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</si>
  <si>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</si>
  <si>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</si>
  <si>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</si>
  <si>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</si>
  <si>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</si>
  <si>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</si>
  <si>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</si>
  <si>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</si>
  <si>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</si>
  <si>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</si>
  <si>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</si>
  <si>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</si>
  <si>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</si>
  <si>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</si>
  <si>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</si>
  <si>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</si>
  <si>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</si>
  <si>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</si>
  <si>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</si>
  <si>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</si>
  <si>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</si>
  <si>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</si>
  <si>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</si>
  <si>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</si>
  <si>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</si>
  <si>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</si>
  <si>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</si>
  <si>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</si>
  <si>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</si>
  <si>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</si>
  <si>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</si>
  <si>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</si>
  <si>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</si>
  <si>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</si>
  <si>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</si>
  <si>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</si>
  <si>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</si>
  <si>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</si>
  <si>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</si>
  <si>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</si>
  <si>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</si>
  <si>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</si>
  <si>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</si>
  <si>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</si>
  <si>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</si>
  <si>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</si>
  <si>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</si>
  <si>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</si>
  <si>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</si>
  <si>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</si>
  <si>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</si>
  <si>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</si>
  <si>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</si>
  <si>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</si>
  <si>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</si>
  <si>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</si>
  <si>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</si>
  <si>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</si>
  <si>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</si>
  <si>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</si>
  <si>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</si>
  <si>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</si>
  <si>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</si>
  <si>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</si>
  <si>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</si>
  <si>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</si>
  <si>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</si>
  <si>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</si>
  <si>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</si>
  <si>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</si>
  <si>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</si>
  <si>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</si>
  <si>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</si>
  <si>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</si>
  <si>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</si>
  <si>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</si>
  <si>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</si>
  <si>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</si>
  <si>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</si>
  <si>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</si>
  <si>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</si>
  <si>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</si>
  <si>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</si>
  <si>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</si>
  <si>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</si>
  <si>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</si>
  <si>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</si>
  <si>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</si>
  <si>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</si>
  <si>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</si>
  <si>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</si>
  <si>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</si>
  <si>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</si>
  <si>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</si>
  <si>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</si>
  <si>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</si>
  <si>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</si>
  <si>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</si>
  <si>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</si>
  <si>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</si>
  <si>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</si>
  <si>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</si>
  <si>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</si>
  <si>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</si>
  <si>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</si>
  <si>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</si>
  <si>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</si>
  <si>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</si>
  <si>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</si>
  <si>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</si>
  <si>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</si>
  <si>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</si>
  <si>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</si>
  <si>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</si>
  <si>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</si>
  <si>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</si>
  <si>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</si>
  <si>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</si>
  <si>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</si>
  <si>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</si>
  <si>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</si>
  <si>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</si>
  <si>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</si>
  <si>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</si>
  <si>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</si>
  <si>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</si>
  <si>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</si>
  <si>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</si>
  <si>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</si>
  <si>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</si>
  <si>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</si>
  <si>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</si>
  <si>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</si>
  <si>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</si>
  <si>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</si>
  <si>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</si>
  <si>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</si>
  <si>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</si>
  <si>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</si>
  <si>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</si>
  <si>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</si>
  <si>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</si>
  <si>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</si>
  <si>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</si>
  <si>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</si>
  <si>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</si>
  <si>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</si>
  <si>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</si>
  <si>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</si>
  <si>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</si>
  <si>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</si>
  <si>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</si>
  <si>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</si>
  <si>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</si>
  <si>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</si>
  <si>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</si>
  <si>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</si>
  <si>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</si>
  <si>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</si>
  <si>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</si>
  <si>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</si>
  <si>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</si>
  <si>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</si>
  <si>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</si>
  <si>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</si>
  <si>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</si>
  <si>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</si>
  <si>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</si>
  <si>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</si>
  <si>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</si>
  <si>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</si>
  <si>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</si>
  <si>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</si>
  <si>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</si>
  <si>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</si>
  <si>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</si>
  <si>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</si>
  <si>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</si>
  <si>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</si>
  <si>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</si>
  <si>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</si>
  <si>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</si>
  <si>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</si>
  <si>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</si>
  <si>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</si>
  <si>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</si>
  <si>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</si>
  <si>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</si>
  <si>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</si>
  <si>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</si>
  <si>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</si>
  <si>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</si>
  <si>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</si>
  <si>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</si>
  <si>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</si>
  <si>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</si>
  <si>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</si>
  <si>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</si>
  <si>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</si>
  <si>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</si>
  <si>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</si>
  <si>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</si>
  <si>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</si>
  <si>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</si>
  <si>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</si>
  <si>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</si>
  <si>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</si>
  <si>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</si>
  <si>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</si>
  <si>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</si>
  <si>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</si>
  <si>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</si>
  <si>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</si>
  <si>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</si>
  <si>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</si>
  <si>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</si>
  <si>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</si>
  <si>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</si>
  <si>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</si>
  <si>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</si>
  <si>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</si>
  <si>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</si>
  <si>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</si>
  <si>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</si>
  <si>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</si>
  <si>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</si>
  <si>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</si>
  <si>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</si>
  <si>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</si>
  <si>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</si>
  <si>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</si>
  <si>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</si>
  <si>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</si>
  <si>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</si>
  <si>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</si>
  <si>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</si>
  <si>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</si>
  <si>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</si>
  <si>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</si>
  <si>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</si>
  <si>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</si>
  <si>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</si>
  <si>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</si>
  <si>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</si>
  <si>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</si>
  <si>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</si>
  <si>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</si>
  <si>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</si>
  <si>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</si>
  <si>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</si>
  <si>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</si>
  <si>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</si>
  <si>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</si>
  <si>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</si>
  <si>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</si>
  <si>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</si>
  <si>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</si>
  <si>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</si>
  <si>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</si>
  <si>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</si>
  <si>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</si>
  <si>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</si>
  <si>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</si>
  <si>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</si>
  <si>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</si>
  <si>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</si>
  <si>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</si>
  <si>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</si>
  <si>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</si>
  <si>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</si>
  <si>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</si>
  <si>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</si>
  <si>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</si>
  <si>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</si>
  <si>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</si>
  <si>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</si>
  <si>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</si>
  <si>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</si>
  <si>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</si>
  <si>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</si>
  <si>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</si>
  <si>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</si>
  <si>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</si>
  <si>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</si>
  <si>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</si>
  <si>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</si>
  <si>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</si>
  <si>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</si>
  <si>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</si>
  <si>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</si>
  <si>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</si>
  <si>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</si>
  <si>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</si>
  <si>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</si>
  <si>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</si>
  <si>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</si>
  <si>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</si>
  <si>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</si>
  <si>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</si>
  <si>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</si>
  <si>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</si>
  <si>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</si>
  <si>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</si>
  <si>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</si>
  <si>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</si>
  <si>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</si>
  <si>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</si>
  <si>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</si>
  <si>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</si>
  <si>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</si>
  <si>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</si>
  <si>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</si>
  <si>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</si>
  <si>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</si>
  <si>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</si>
  <si>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</si>
  <si>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</si>
  <si>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</si>
  <si>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</si>
  <si>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</si>
  <si>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</si>
  <si>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</si>
  <si>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</si>
  <si>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</si>
  <si>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</si>
  <si>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</si>
  <si>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</si>
  <si>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</si>
  <si>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</si>
  <si>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</si>
  <si>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</si>
  <si>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</si>
  <si>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</si>
  <si>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</si>
  <si>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</si>
  <si>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</si>
  <si>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</si>
  <si>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</si>
  <si>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</si>
  <si>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</si>
  <si>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</si>
  <si>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</si>
  <si>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</si>
  <si>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</si>
  <si>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</si>
  <si>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</si>
  <si>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</si>
  <si>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</si>
  <si>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</si>
  <si>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</si>
  <si>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</si>
  <si>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</si>
  <si>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</si>
  <si>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</si>
  <si>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</si>
  <si>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</si>
  <si>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</si>
  <si>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</si>
  <si>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</si>
  <si>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</si>
  <si>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</si>
  <si>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</si>
  <si>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</si>
  <si>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</si>
  <si>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</si>
  <si>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</si>
  <si>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</si>
  <si>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</si>
  <si>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</si>
  <si>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</si>
  <si>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</si>
  <si>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</si>
  <si>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</si>
  <si>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</si>
  <si>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</si>
  <si>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</si>
  <si>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</si>
  <si>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</si>
  <si>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</si>
  <si>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</si>
  <si>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</si>
  <si>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</si>
  <si>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</si>
  <si>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</si>
  <si>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</si>
  <si>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</si>
  <si>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</si>
  <si>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</si>
  <si>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</si>
  <si>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</si>
  <si>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</si>
  <si>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</si>
  <si>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</si>
  <si>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</si>
  <si>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</si>
  <si>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</si>
  <si>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</si>
  <si>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</si>
  <si>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</si>
  <si>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</si>
  <si>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</si>
  <si>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</si>
  <si>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</si>
  <si>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</si>
  <si>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</si>
  <si>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</si>
  <si>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</si>
  <si>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</si>
  <si>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</si>
  <si>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</si>
  <si>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</si>
  <si>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</si>
  <si>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</si>
  <si>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</si>
  <si>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</si>
  <si>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</si>
  <si>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</si>
  <si>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</si>
  <si>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</si>
  <si>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</si>
  <si>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</si>
  <si>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</si>
  <si>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</si>
  <si>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</si>
  <si>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</si>
  <si>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</si>
  <si>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</si>
  <si>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</si>
  <si>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</si>
  <si>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</si>
  <si>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</si>
  <si>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</si>
  <si>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</si>
  <si>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</si>
  <si>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</si>
  <si>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</si>
  <si>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</si>
  <si>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</si>
  <si>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</si>
  <si>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</si>
  <si>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</si>
  <si>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</si>
  <si>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</si>
  <si>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</si>
  <si>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</si>
  <si>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</si>
  <si>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</si>
  <si>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</si>
  <si>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</si>
  <si>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</si>
  <si>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</si>
  <si>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</si>
  <si>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</si>
  <si>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</si>
  <si>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</si>
  <si>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</si>
  <si>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</si>
  <si>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</si>
  <si>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</si>
  <si>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</si>
  <si>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</si>
  <si>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</si>
  <si>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</si>
  <si>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</si>
  <si>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</si>
  <si>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</si>
  <si>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</si>
  <si>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</si>
  <si>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</si>
  <si>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</si>
  <si>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</si>
  <si>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</si>
  <si>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</si>
  <si>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</si>
  <si>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</si>
  <si>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</si>
  <si>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</si>
  <si>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</si>
  <si>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</si>
  <si>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</si>
  <si>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</si>
  <si>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</si>
  <si>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</si>
  <si>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</si>
  <si>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</si>
  <si>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</si>
  <si>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</si>
  <si>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</si>
  <si>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</si>
  <si>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</si>
  <si>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</si>
  <si>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</si>
  <si>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</si>
  <si>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</si>
  <si>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</si>
  <si>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</si>
  <si>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</si>
  <si>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</si>
  <si>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</si>
  <si>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</si>
  <si>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</si>
  <si>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</si>
  <si>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</si>
  <si>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</si>
  <si>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</si>
  <si>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</si>
  <si>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</si>
  <si>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</si>
  <si>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</si>
  <si>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</si>
  <si>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</si>
  <si>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</si>
  <si>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</si>
  <si>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</si>
  <si>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</si>
  <si>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</si>
  <si>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</si>
  <si>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</si>
  <si>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</si>
  <si>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</si>
  <si>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</si>
  <si>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</si>
  <si>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</si>
  <si>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</si>
  <si>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</si>
  <si>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</si>
  <si>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</si>
  <si>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</si>
  <si>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</si>
  <si>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</si>
  <si>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</si>
  <si>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</si>
  <si>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</si>
  <si>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</si>
  <si>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</si>
  <si>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</si>
  <si>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</si>
  <si>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</si>
  <si>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</si>
  <si>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</si>
  <si>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</si>
  <si>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</si>
  <si>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</si>
  <si>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</si>
  <si>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</si>
  <si>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</si>
  <si>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</si>
  <si>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</si>
  <si>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</si>
  <si>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</si>
  <si>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</si>
  <si>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</si>
  <si>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</si>
  <si>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</si>
  <si>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</si>
  <si>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</si>
  <si>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</si>
  <si>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</si>
  <si>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</si>
  <si>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</si>
  <si>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</si>
  <si>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</si>
  <si>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</si>
  <si>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</si>
  <si>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</si>
  <si>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</si>
  <si>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</si>
  <si>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</si>
  <si>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</si>
  <si>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</si>
  <si>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</si>
  <si>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</si>
  <si>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</si>
  <si>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</si>
  <si>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</si>
  <si>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</si>
  <si>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</si>
  <si>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</si>
  <si>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</si>
  <si>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</si>
  <si>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</si>
  <si>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</si>
  <si>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</si>
  <si>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</si>
  <si>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</si>
  <si>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</si>
  <si>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</si>
  <si>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</si>
  <si>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</si>
  <si>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</si>
  <si>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</si>
  <si>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</si>
  <si>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</si>
  <si>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</si>
  <si>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</si>
  <si>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</si>
  <si>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</si>
  <si>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</si>
  <si>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</si>
  <si>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</si>
  <si>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</si>
  <si>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</si>
  <si>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</si>
  <si>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</si>
  <si>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</si>
  <si>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</si>
  <si>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</si>
  <si>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</si>
  <si>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</si>
  <si>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</si>
  <si>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</si>
  <si>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</si>
  <si>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</si>
  <si>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</si>
  <si>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</si>
  <si>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</si>
  <si>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</si>
  <si>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</si>
  <si>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</si>
  <si>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</si>
  <si>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</si>
  <si>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</si>
  <si>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</si>
  <si>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</si>
  <si>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</si>
  <si>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</si>
  <si>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</si>
  <si>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</si>
  <si>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</si>
  <si>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</si>
  <si>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</si>
  <si>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</si>
  <si>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</si>
  <si>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</si>
  <si>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</si>
  <si>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</si>
  <si>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</si>
  <si>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</si>
  <si>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</si>
  <si>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</si>
  <si>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</si>
  <si>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</si>
  <si>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</si>
  <si>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</si>
  <si>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</si>
  <si>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</si>
  <si>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</si>
  <si>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</si>
  <si>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</si>
  <si>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</si>
  <si>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</si>
  <si>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</si>
  <si>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</si>
  <si>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</si>
  <si>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</si>
  <si>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</si>
  <si>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</si>
  <si>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</si>
  <si>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</si>
  <si>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</si>
  <si>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</si>
  <si>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</si>
  <si>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</si>
  <si>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</si>
  <si>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</si>
  <si>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</si>
  <si>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</si>
  <si>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</si>
  <si>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</si>
  <si>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</si>
  <si>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</si>
  <si>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</si>
  <si>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</si>
  <si>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</si>
  <si>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</si>
  <si>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</si>
  <si>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</si>
  <si>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</si>
  <si>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</si>
  <si>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</si>
  <si>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</si>
  <si>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</si>
  <si>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</si>
  <si>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</si>
  <si>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</si>
  <si>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</si>
  <si>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</si>
  <si>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</si>
  <si>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</si>
  <si>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</si>
  <si>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</si>
  <si>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</si>
  <si>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</si>
  <si>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</si>
  <si>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</si>
  <si>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</si>
  <si>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</si>
  <si>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</si>
  <si>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</si>
  <si>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</si>
  <si>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</si>
  <si>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</si>
  <si>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</si>
  <si>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</si>
  <si>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</si>
  <si>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</si>
  <si>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</si>
  <si>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</si>
  <si>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</si>
  <si>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</si>
  <si>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</si>
  <si>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</si>
  <si>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</si>
  <si>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</si>
  <si>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</si>
  <si>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</si>
  <si>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</si>
  <si>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</si>
  <si>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</si>
  <si>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</si>
  <si>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</si>
  <si>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</si>
  <si>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</si>
  <si>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</si>
  <si>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</si>
  <si>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</si>
  <si>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</si>
  <si>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</si>
  <si>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</si>
  <si>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</si>
  <si>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</si>
  <si>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</si>
  <si>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</si>
  <si>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</si>
  <si>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</si>
  <si>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</si>
  <si>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</si>
  <si>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</si>
  <si>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</si>
  <si>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</si>
  <si>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</si>
  <si>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</si>
  <si>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</si>
  <si>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</si>
  <si>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</si>
  <si>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</si>
  <si>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</si>
  <si>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</si>
  <si>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</si>
  <si>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</si>
  <si>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</si>
  <si>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</si>
  <si>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</si>
  <si>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</si>
  <si>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</si>
  <si>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</si>
  <si>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</si>
  <si>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</si>
  <si>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</si>
  <si>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</si>
  <si>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</si>
  <si>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</si>
  <si>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</si>
  <si>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</si>
  <si>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</si>
  <si>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</si>
  <si>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</si>
  <si>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</si>
  <si>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</si>
  <si>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</si>
  <si>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</si>
  <si>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</si>
  <si>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</si>
  <si>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</si>
  <si>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</si>
  <si>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</si>
  <si>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</si>
  <si>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</si>
  <si>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</si>
  <si>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</si>
  <si>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</si>
  <si>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</si>
  <si>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</si>
  <si>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</si>
  <si>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</si>
  <si>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</si>
  <si>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</si>
  <si>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</si>
  <si>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</si>
  <si>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</si>
  <si>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</si>
  <si>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</si>
  <si>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</si>
  <si>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</si>
  <si>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</si>
  <si>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</si>
  <si>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</si>
  <si>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</si>
  <si>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</si>
  <si>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</si>
  <si>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</si>
  <si>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</si>
  <si>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</si>
  <si>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</si>
  <si>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</si>
  <si>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</si>
  <si>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</si>
  <si>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</si>
  <si>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</si>
  <si>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</si>
  <si>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</si>
  <si>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</si>
  <si>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</si>
  <si>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</si>
  <si>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</si>
  <si>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</si>
  <si>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</si>
  <si>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</si>
  <si>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</si>
  <si>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</si>
  <si>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</si>
  <si>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</si>
  <si>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</si>
  <si>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</si>
  <si>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</si>
  <si>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</si>
  <si>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</si>
  <si>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</si>
  <si>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</si>
  <si>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</si>
  <si>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</si>
  <si>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</si>
  <si>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</si>
  <si>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</si>
  <si>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</si>
  <si>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</si>
  <si>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</si>
  <si>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</si>
  <si>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</si>
  <si>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</si>
  <si>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</si>
  <si>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</si>
  <si>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</si>
  <si>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</si>
  <si>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</si>
  <si>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</si>
  <si>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</si>
  <si>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</si>
  <si>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</si>
  <si>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</si>
  <si>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</si>
  <si>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</si>
  <si>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</si>
  <si>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</si>
  <si>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</si>
  <si>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</si>
  <si>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</si>
  <si>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</si>
  <si>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</si>
  <si>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</si>
  <si>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</si>
  <si>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</si>
  <si>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</si>
  <si>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</si>
  <si>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</si>
  <si>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</si>
  <si>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</si>
  <si>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</si>
  <si>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</si>
  <si>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</si>
  <si>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</si>
  <si>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</si>
  <si>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</si>
  <si>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</si>
  <si>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</si>
  <si>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</si>
  <si>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</si>
  <si>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</si>
  <si>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</si>
  <si>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</si>
  <si>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</si>
  <si>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</si>
  <si>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</si>
  <si>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</si>
  <si>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</si>
  <si>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</si>
  <si>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</si>
  <si>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</si>
  <si>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</si>
  <si>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</si>
  <si>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</si>
  <si>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</si>
  <si>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</si>
  <si>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</si>
  <si>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</si>
  <si>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</si>
  <si>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</si>
  <si>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</si>
  <si>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</si>
  <si>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</si>
  <si>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</si>
  <si>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</si>
  <si>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</si>
  <si>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</si>
  <si>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</si>
  <si>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</si>
  <si>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</si>
  <si>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</si>
  <si>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</si>
  <si>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</si>
  <si>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</si>
  <si>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</si>
  <si>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</si>
  <si>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</si>
  <si>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</si>
  <si>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</si>
  <si>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</si>
  <si>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</si>
  <si>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</si>
  <si>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</si>
  <si>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</si>
  <si>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</si>
  <si>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</si>
  <si>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</si>
  <si>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</si>
  <si>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</si>
  <si>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</si>
  <si>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</si>
  <si>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</si>
  <si>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</si>
  <si>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</si>
  <si>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</si>
  <si>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</si>
  <si>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</si>
  <si>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</si>
  <si>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</si>
  <si>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</si>
  <si>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</si>
  <si>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</si>
  <si>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</si>
  <si>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</si>
  <si>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</si>
  <si>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</si>
  <si>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</si>
  <si>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</si>
  <si>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</si>
  <si>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</si>
  <si>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</si>
  <si>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</si>
  <si>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</si>
  <si>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</si>
  <si>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</si>
  <si>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</si>
  <si>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</si>
  <si>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</si>
  <si>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</si>
  <si>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</si>
  <si>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</si>
  <si>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</si>
  <si>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</si>
  <si>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</si>
  <si>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</si>
  <si>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</si>
  <si>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</si>
  <si>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</si>
  <si>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</si>
  <si>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</si>
  <si>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</si>
  <si>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</si>
  <si>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</si>
  <si>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</si>
  <si>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</si>
  <si>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</si>
  <si>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</si>
  <si>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</si>
  <si>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</si>
  <si>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</si>
  <si>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</si>
  <si>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</si>
  <si>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</si>
  <si>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</si>
  <si>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</si>
  <si>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</si>
  <si>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</si>
  <si>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</si>
  <si>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</si>
  <si>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</si>
  <si>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</si>
  <si>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</si>
  <si>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</si>
  <si>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</si>
  <si>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</si>
  <si>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</si>
  <si>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</si>
  <si>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</si>
  <si>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</si>
  <si>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</si>
  <si>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</si>
  <si>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</si>
  <si>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</si>
  <si>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</si>
  <si>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</si>
  <si>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</si>
  <si>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</si>
  <si>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</si>
  <si>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</si>
  <si>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</si>
  <si>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</si>
  <si>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</si>
  <si>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</si>
  <si>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</si>
  <si>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</si>
  <si>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</si>
  <si>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</si>
  <si>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</si>
  <si>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</si>
  <si>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</si>
  <si>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</si>
  <si>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</si>
  <si>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</si>
  <si>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</si>
  <si>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</si>
  <si>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</si>
  <si>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</si>
  <si>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</si>
  <si>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</si>
  <si>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</si>
  <si>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</si>
  <si>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</si>
  <si>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</si>
  <si>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</si>
  <si>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</si>
  <si>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</si>
  <si>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</si>
  <si>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</si>
  <si>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</si>
  <si>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</si>
  <si>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</si>
  <si>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</si>
  <si>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</si>
  <si>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</si>
  <si>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</si>
  <si>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</si>
  <si>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</si>
  <si>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</si>
  <si>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</si>
  <si>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</si>
  <si>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</si>
  <si>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</si>
  <si>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</si>
  <si>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</si>
  <si>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</si>
  <si>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</si>
  <si>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</si>
  <si>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</si>
  <si>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</si>
  <si>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</si>
  <si>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</si>
  <si>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</si>
  <si>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</si>
  <si>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</si>
  <si>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</si>
  <si>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</si>
  <si>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</si>
  <si>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</si>
  <si>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</si>
  <si>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</si>
  <si>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</si>
  <si>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</si>
  <si>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</si>
  <si>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</si>
  <si>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</si>
  <si>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</si>
  <si>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</si>
  <si>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</si>
  <si>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</si>
  <si>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</si>
  <si>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</si>
  <si>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</si>
  <si>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</si>
  <si>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</si>
  <si>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</si>
  <si>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</si>
  <si>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</si>
  <si>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</si>
  <si>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</si>
  <si>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</si>
  <si>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</si>
  <si>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</si>
  <si>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</si>
  <si>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</si>
  <si>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</si>
  <si>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</si>
  <si>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</si>
  <si>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</si>
  <si>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</si>
  <si>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</si>
  <si>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</si>
  <si>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</si>
  <si>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</si>
  <si>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</si>
  <si>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</si>
  <si>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</si>
  <si>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</si>
  <si>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</si>
  <si>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</si>
  <si>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</si>
  <si>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</si>
  <si>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</si>
  <si>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</si>
  <si>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</si>
  <si>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</si>
  <si>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</si>
  <si>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</si>
  <si>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</si>
  <si>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</si>
  <si>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</si>
  <si>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</si>
  <si>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</si>
  <si>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</si>
  <si>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</si>
  <si>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</si>
  <si>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</si>
  <si>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</si>
  <si>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</si>
  <si>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</si>
  <si>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</si>
  <si>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</si>
  <si>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</si>
  <si>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</si>
  <si>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</si>
  <si>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</si>
  <si>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</si>
  <si>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</si>
  <si>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</si>
  <si>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</si>
  <si>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</si>
  <si>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</si>
  <si>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</si>
  <si>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</si>
  <si>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</si>
  <si>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</si>
  <si>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</si>
  <si>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</si>
  <si>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</si>
  <si>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</si>
  <si>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</si>
  <si>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</si>
  <si>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</si>
  <si>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</si>
  <si>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</si>
  <si>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</si>
  <si>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</si>
  <si>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</si>
  <si>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</si>
  <si>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</si>
  <si>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</si>
  <si>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</si>
  <si>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</si>
  <si>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</si>
  <si>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</si>
  <si>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</si>
  <si>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</si>
  <si>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</si>
  <si>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</si>
  <si>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</si>
  <si>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</si>
  <si>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</si>
  <si>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</si>
  <si>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</si>
  <si>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</si>
  <si>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</si>
  <si>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</si>
  <si>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</si>
  <si>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</si>
  <si>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</si>
  <si>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</si>
  <si>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</si>
  <si>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</si>
  <si>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</si>
  <si>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</si>
  <si>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</si>
  <si>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</si>
  <si>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</si>
  <si>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</si>
  <si>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</si>
  <si>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</si>
  <si>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</si>
  <si>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</si>
  <si>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</si>
  <si>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</si>
  <si>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</si>
  <si>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</si>
  <si>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</si>
  <si>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</si>
  <si>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</si>
  <si>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</si>
  <si>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</si>
  <si>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</si>
  <si>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</si>
  <si>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</si>
  <si>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</si>
  <si>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</si>
  <si>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</si>
  <si>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</si>
  <si>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</si>
  <si>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</si>
  <si>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</si>
  <si>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</si>
  <si>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</si>
  <si>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</si>
  <si>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</si>
  <si>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</si>
  <si>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</si>
  <si>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</si>
  <si>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</si>
  <si>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</si>
  <si>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</si>
  <si>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</si>
  <si>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</si>
  <si>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</si>
  <si>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</si>
  <si>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</si>
  <si>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</si>
  <si>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</si>
  <si>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</si>
  <si>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</si>
  <si>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</si>
  <si>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</si>
  <si>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</si>
  <si>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</si>
  <si>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</si>
  <si>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</si>
  <si>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</si>
  <si>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</si>
  <si>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</si>
  <si>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</si>
  <si>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</si>
  <si>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</si>
  <si>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</si>
  <si>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</si>
  <si>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</si>
  <si>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</si>
  <si>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</si>
  <si>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</si>
  <si>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</si>
  <si>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</si>
  <si>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</si>
  <si>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</si>
  <si>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</si>
  <si>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</si>
  <si>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</si>
  <si>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</si>
  <si>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</si>
  <si>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</si>
  <si>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</si>
  <si>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</si>
  <si>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</si>
  <si>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</si>
  <si>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</si>
  <si>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</si>
  <si>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</si>
  <si>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</si>
  <si>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</si>
  <si>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</si>
  <si>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</si>
  <si>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</si>
  <si>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</si>
  <si>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</si>
  <si>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</si>
  <si>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</si>
  <si>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</si>
  <si>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</si>
  <si>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</si>
  <si>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</si>
  <si>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</si>
  <si>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</si>
  <si>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</si>
  <si>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</si>
  <si>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</si>
  <si>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</si>
  <si>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</si>
  <si>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</si>
  <si>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</si>
  <si>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</si>
  <si>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</si>
  <si>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</si>
  <si>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</si>
  <si>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</si>
  <si>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</si>
  <si>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</si>
  <si>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</si>
  <si>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</si>
  <si>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</si>
  <si>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</si>
  <si>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</si>
  <si>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</si>
  <si>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</si>
  <si>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</si>
  <si>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</si>
  <si>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</si>
  <si>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</si>
  <si>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</si>
  <si>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</si>
  <si>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</si>
  <si>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</si>
  <si>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</si>
  <si>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</si>
  <si>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</si>
  <si>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</si>
  <si>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</si>
  <si>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</si>
  <si>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</si>
  <si>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</si>
  <si>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</si>
  <si>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</si>
  <si>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</si>
  <si>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</si>
  <si>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</si>
  <si>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</si>
  <si>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</si>
  <si>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</si>
  <si>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</si>
  <si>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</si>
  <si>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</si>
  <si>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</si>
  <si>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</si>
  <si>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</si>
  <si>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</si>
  <si>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</si>
  <si>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</si>
  <si>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</si>
  <si>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</si>
  <si>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</si>
  <si>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</si>
  <si>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</si>
  <si>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</si>
  <si>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</si>
  <si>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</si>
  <si>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</si>
  <si>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</si>
  <si>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</si>
  <si>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</si>
  <si>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</si>
  <si>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</si>
  <si>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</si>
  <si>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</si>
  <si>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</si>
  <si>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</si>
  <si>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</si>
  <si>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</si>
  <si>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</si>
  <si>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</si>
  <si>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</si>
  <si>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</si>
  <si>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</si>
  <si>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</si>
  <si>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</si>
  <si>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</si>
  <si>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</si>
  <si>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</si>
  <si>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</si>
  <si>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</si>
  <si>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</si>
  <si>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</si>
  <si>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</si>
  <si>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</si>
  <si>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</si>
  <si>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</si>
  <si>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</si>
  <si>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</si>
  <si>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</si>
  <si>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</si>
  <si>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</si>
  <si>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</si>
  <si>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</si>
  <si>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</si>
  <si>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</si>
  <si>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</si>
  <si>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</si>
  <si>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</si>
  <si>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</si>
  <si>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</si>
  <si>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</si>
  <si>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</si>
  <si>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</si>
  <si>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</si>
  <si>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</si>
  <si>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</si>
  <si>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</si>
  <si>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</si>
  <si>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</si>
  <si>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</si>
  <si>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</si>
  <si>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</si>
  <si>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</si>
  <si>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</si>
  <si>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</si>
  <si>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</si>
  <si>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</si>
  <si>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</si>
  <si>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</si>
  <si>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</si>
  <si>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</si>
  <si>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</si>
  <si>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</si>
  <si>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</si>
  <si>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</si>
  <si>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</si>
  <si>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</si>
  <si>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</si>
  <si>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</si>
  <si>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</si>
  <si>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</si>
  <si>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</si>
  <si>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</si>
  <si>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</si>
  <si>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</si>
  <si>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</si>
  <si>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</si>
  <si>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</si>
  <si>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</si>
  <si>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</si>
  <si>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</si>
  <si>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</si>
  <si>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</si>
  <si>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</si>
  <si>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</si>
  <si>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</si>
  <si>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</si>
  <si>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</si>
  <si>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</si>
  <si>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</si>
  <si>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</si>
  <si>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</si>
  <si>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</si>
  <si>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</si>
  <si>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</si>
  <si>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</si>
  <si>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</si>
  <si>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</si>
  <si>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</si>
  <si>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</si>
  <si>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</si>
  <si>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</si>
  <si>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</si>
  <si>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</si>
  <si>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</si>
  <si>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</si>
  <si>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</si>
  <si>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</si>
  <si>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</si>
  <si>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</si>
  <si>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</si>
  <si>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</si>
  <si>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</si>
  <si>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</si>
  <si>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</si>
  <si>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</si>
  <si>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</si>
  <si>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</si>
  <si>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</si>
  <si>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</si>
  <si>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</si>
  <si>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</si>
  <si>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</si>
  <si>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</si>
  <si>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</si>
  <si>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</si>
  <si>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</si>
  <si>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</si>
  <si>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</si>
  <si>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</si>
  <si>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</si>
  <si>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</si>
  <si>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</si>
  <si>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</si>
  <si>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</si>
  <si>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</si>
  <si>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</si>
  <si>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</si>
  <si>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</si>
  <si>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</si>
  <si>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</si>
  <si>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</si>
  <si>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</si>
  <si>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</si>
  <si>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</si>
  <si>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</si>
  <si>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</si>
  <si>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</si>
  <si>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</si>
  <si>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</si>
  <si>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</si>
  <si>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</si>
  <si>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</si>
  <si>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</si>
  <si>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</si>
  <si>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</si>
  <si>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</si>
  <si>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</si>
  <si>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</si>
  <si>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</si>
  <si>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</si>
  <si>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</si>
  <si>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</si>
  <si>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</si>
  <si>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</si>
  <si>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</si>
  <si>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</si>
  <si>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</si>
  <si>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</si>
  <si>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</si>
  <si>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</si>
  <si>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</si>
  <si>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</si>
  <si>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</si>
  <si>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</si>
  <si>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</si>
  <si>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</si>
  <si>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</si>
  <si>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</si>
  <si>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</si>
  <si>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</si>
  <si>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</si>
  <si>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</si>
  <si>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</si>
  <si>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</si>
  <si>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</si>
  <si>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</si>
  <si>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</si>
  <si>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</si>
  <si>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</si>
  <si>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</si>
  <si>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</si>
  <si>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</si>
  <si>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</si>
  <si>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</si>
  <si>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</si>
  <si>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</si>
  <si>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</si>
  <si>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</si>
  <si>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</si>
  <si>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</si>
  <si>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</si>
  <si>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</si>
  <si>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</si>
  <si>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</si>
  <si>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</si>
  <si>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</si>
  <si>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</si>
  <si>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</si>
  <si>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</si>
  <si>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</si>
  <si>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</si>
  <si>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</si>
  <si>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</si>
  <si>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</si>
  <si>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</si>
  <si>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</si>
  <si>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</si>
  <si>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</si>
  <si>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</si>
  <si>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</si>
  <si>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</si>
  <si>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</si>
  <si>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</si>
  <si>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</si>
  <si>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</si>
  <si>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</si>
  <si>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</si>
  <si>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</si>
  <si>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</si>
  <si>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</si>
  <si>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</si>
  <si>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</si>
  <si>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</si>
  <si>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</si>
  <si>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</si>
  <si>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</si>
  <si>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</si>
  <si>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</si>
  <si>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</si>
  <si>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</si>
  <si>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</si>
  <si>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</si>
  <si>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</si>
  <si>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</si>
  <si>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</si>
  <si>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</si>
  <si>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</si>
  <si>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</si>
  <si>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</si>
  <si>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</si>
  <si>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</si>
  <si>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</si>
  <si>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</si>
  <si>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</si>
  <si>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</si>
  <si>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</si>
  <si>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</si>
  <si>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</si>
  <si>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</si>
  <si>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</si>
  <si>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</si>
  <si>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</si>
  <si>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</si>
  <si>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</si>
  <si>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</si>
  <si>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</si>
  <si>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</si>
  <si>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</si>
  <si>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</si>
  <si>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</si>
  <si>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</si>
  <si>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</si>
  <si>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</si>
  <si>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</si>
  <si>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</si>
  <si>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</si>
  <si>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</si>
  <si>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</si>
  <si>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</si>
  <si>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</si>
  <si>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</si>
  <si>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</si>
  <si>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</si>
  <si>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</si>
  <si>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</si>
  <si>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</si>
  <si>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</si>
  <si>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</si>
  <si>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</si>
  <si>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</si>
  <si>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</si>
  <si>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</si>
  <si>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</si>
  <si>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</si>
  <si>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</si>
  <si>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</si>
  <si>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</si>
  <si>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</si>
  <si>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</si>
  <si>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</si>
  <si>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</si>
  <si>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</si>
  <si>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</si>
  <si>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</si>
  <si>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</si>
  <si>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</si>
  <si>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</si>
  <si>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</si>
  <si>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</si>
  <si>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</si>
  <si>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</si>
  <si>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</si>
  <si>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</si>
  <si>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</si>
  <si>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</si>
  <si>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</si>
  <si>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</si>
  <si>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</si>
  <si>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</si>
  <si>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</si>
  <si>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</si>
  <si>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</si>
  <si>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</si>
  <si>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</si>
  <si>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</si>
  <si>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</si>
  <si>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</si>
  <si>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</si>
  <si>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</si>
  <si>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</si>
  <si>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</si>
  <si>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</si>
  <si>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</si>
  <si>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</si>
  <si>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</si>
  <si>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</si>
  <si>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</si>
  <si>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</si>
  <si>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</si>
  <si>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</si>
  <si>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</si>
  <si>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</si>
  <si>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</si>
  <si>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</si>
  <si>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</si>
  <si>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</si>
  <si>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</si>
  <si>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</si>
  <si>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</si>
  <si>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</si>
  <si>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</si>
  <si>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</si>
  <si>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</si>
  <si>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</si>
  <si>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</si>
  <si>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</si>
  <si>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</si>
  <si>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</si>
  <si>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</si>
  <si>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</si>
  <si>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</si>
  <si>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</si>
  <si>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</si>
  <si>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</si>
  <si>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</si>
  <si>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</si>
  <si>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</si>
  <si>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</si>
  <si>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</si>
  <si>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</si>
  <si>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</si>
  <si>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</si>
  <si>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</si>
  <si>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</si>
  <si>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</si>
  <si>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</si>
  <si>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</si>
  <si>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</si>
  <si>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</si>
  <si>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</si>
  <si>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</si>
  <si>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</si>
  <si>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</si>
  <si>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</si>
  <si>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</si>
  <si>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</si>
  <si>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</si>
  <si>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</si>
  <si>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</si>
  <si>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</si>
  <si>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</si>
  <si>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</si>
  <si>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</si>
  <si>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</si>
  <si>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</si>
  <si>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</si>
  <si>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</si>
  <si>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</si>
  <si>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</si>
  <si>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</si>
  <si>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</si>
  <si>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</si>
  <si>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</si>
  <si>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</si>
  <si>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</si>
  <si>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</si>
  <si>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</si>
  <si>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</si>
  <si>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</si>
  <si>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</si>
  <si>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</si>
  <si>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</si>
  <si>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</si>
  <si>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</si>
  <si>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</si>
  <si>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</si>
  <si>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</si>
  <si>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</si>
  <si>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</si>
  <si>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</si>
  <si>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</si>
  <si>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</si>
  <si>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</si>
  <si>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</si>
  <si>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</si>
  <si>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</si>
  <si>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</si>
  <si>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</si>
  <si>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</si>
  <si>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</si>
  <si>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</si>
  <si>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</si>
  <si>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</si>
  <si>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</si>
  <si>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</si>
  <si>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</si>
  <si>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</si>
  <si>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</si>
  <si>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</si>
  <si>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</si>
  <si>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</si>
  <si>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</si>
  <si>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</si>
  <si>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</si>
  <si>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</si>
  <si>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</si>
  <si>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</si>
  <si>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</si>
  <si>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</si>
  <si>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</si>
  <si>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</si>
  <si>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</si>
  <si>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</si>
  <si>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</si>
  <si>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</si>
  <si>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</si>
  <si>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</si>
  <si>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</si>
  <si>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</si>
  <si>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</si>
  <si>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</si>
  <si>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</si>
  <si>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</si>
  <si>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</si>
  <si>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</si>
  <si>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</si>
  <si>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</si>
  <si>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</si>
  <si>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</si>
  <si>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</si>
  <si>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</si>
  <si>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</si>
  <si>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</si>
  <si>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</si>
  <si>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</si>
  <si>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</si>
  <si>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</si>
  <si>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</si>
  <si>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</si>
  <si>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</si>
  <si>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</si>
  <si>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</si>
  <si>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</si>
  <si>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</si>
  <si>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</si>
  <si>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</si>
  <si>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</si>
  <si>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</si>
  <si>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</si>
  <si>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</si>
  <si>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</si>
  <si>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</si>
  <si>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</si>
  <si>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</si>
  <si>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</si>
  <si>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</si>
  <si>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</si>
  <si>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</si>
  <si>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</si>
  <si>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</si>
  <si>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</si>
  <si>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</si>
  <si>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</si>
  <si>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</si>
  <si>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</si>
  <si>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</si>
  <si>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</si>
  <si>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</si>
  <si>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</si>
  <si>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</si>
  <si>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</si>
  <si>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</si>
  <si>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</si>
  <si>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</si>
  <si>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</si>
  <si>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</si>
  <si>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</si>
  <si>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</si>
  <si>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</si>
  <si>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</si>
  <si>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</si>
  <si>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</si>
  <si>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</si>
  <si>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</si>
  <si>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</si>
  <si>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</si>
  <si>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</si>
  <si>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</si>
  <si>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</si>
  <si>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</si>
  <si>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</si>
  <si>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</si>
  <si>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</si>
  <si>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</si>
  <si>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</si>
  <si>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</si>
  <si>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</si>
  <si>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</si>
  <si>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</si>
  <si>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</si>
  <si>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</si>
  <si>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</si>
  <si>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</si>
  <si>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</si>
  <si>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</si>
  <si>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</si>
  <si>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</si>
  <si>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</si>
  <si>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</si>
  <si>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</si>
  <si>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</si>
  <si>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</si>
  <si>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</si>
  <si>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</si>
  <si>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</si>
  <si>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</si>
  <si>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</si>
  <si>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</si>
  <si>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</si>
  <si>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</si>
  <si>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</si>
  <si>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</si>
  <si>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</si>
  <si>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</si>
  <si>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</si>
  <si>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</si>
  <si>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</si>
  <si>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</si>
  <si>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</si>
  <si>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</si>
  <si>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</si>
  <si>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</si>
  <si>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</si>
  <si>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</si>
  <si>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</si>
  <si>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</si>
  <si>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</si>
  <si>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</si>
  <si>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</si>
  <si>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</si>
  <si>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</si>
  <si>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</si>
  <si>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</si>
  <si>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</si>
  <si>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</si>
  <si>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</si>
  <si>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</si>
  <si>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</si>
  <si>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</si>
  <si>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</si>
  <si>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</si>
  <si>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</si>
  <si>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</si>
  <si>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</si>
  <si>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</si>
  <si>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</si>
  <si>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</si>
  <si>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</si>
  <si>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</si>
  <si>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</si>
  <si>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</si>
  <si>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</si>
  <si>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</si>
  <si>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</si>
  <si>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</si>
  <si>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</si>
  <si>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</si>
  <si>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</si>
  <si>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</si>
  <si>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</si>
  <si>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</si>
  <si>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</si>
  <si>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</si>
  <si>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</si>
  <si>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</si>
  <si>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</si>
  <si>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</si>
  <si>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</si>
  <si>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</si>
  <si>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</si>
  <si>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</si>
  <si>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</si>
  <si>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</si>
  <si>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</si>
  <si>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</si>
  <si>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</si>
  <si>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</si>
  <si>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</si>
  <si>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</si>
  <si>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</si>
  <si>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</si>
  <si>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</si>
  <si>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</si>
  <si>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</si>
  <si>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</si>
  <si>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</si>
  <si>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</si>
  <si>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</si>
  <si>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</si>
  <si>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</si>
  <si>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</si>
  <si>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</si>
  <si>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</si>
  <si>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</si>
  <si>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</si>
  <si>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</si>
  <si>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</si>
  <si>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</si>
  <si>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</si>
  <si>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</si>
  <si>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</si>
  <si>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</si>
  <si>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</si>
  <si>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</si>
  <si>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</si>
  <si>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</si>
  <si>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</si>
  <si>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</si>
  <si>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</si>
  <si>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</si>
  <si>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</si>
  <si>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</si>
  <si>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</si>
  <si>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</si>
  <si>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</si>
  <si>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</si>
  <si>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</si>
  <si>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</si>
  <si>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</si>
  <si>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</si>
  <si>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</si>
  <si>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</si>
  <si>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</si>
  <si>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</si>
  <si>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</si>
  <si>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</si>
  <si>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</si>
  <si>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</si>
  <si>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</si>
  <si>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</si>
  <si>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</si>
  <si>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</si>
  <si>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</si>
  <si>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</si>
  <si>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</si>
  <si>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</si>
  <si>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</si>
  <si>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</si>
  <si>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</si>
  <si>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</si>
  <si>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</si>
  <si>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</si>
  <si>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</si>
  <si>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</si>
  <si>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</si>
  <si>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</si>
  <si>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</si>
  <si>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</si>
  <si>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</si>
  <si>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</si>
  <si>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</si>
  <si>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</si>
  <si>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</si>
  <si>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</si>
  <si>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</si>
  <si>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</si>
  <si>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</si>
  <si>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</si>
  <si>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</si>
  <si>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</si>
  <si>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</si>
  <si>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</si>
  <si>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</si>
  <si>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</si>
  <si>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</si>
  <si>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</si>
  <si>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</si>
  <si>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</si>
  <si>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</si>
  <si>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</si>
  <si>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</si>
  <si>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</si>
  <si>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</si>
  <si>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</si>
  <si>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</si>
  <si>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</si>
  <si>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</si>
  <si>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</si>
  <si>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</si>
  <si>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</si>
  <si>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</si>
  <si>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</si>
  <si>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</si>
  <si>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</si>
  <si>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</si>
  <si>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</si>
  <si>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</si>
  <si>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</si>
  <si>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</si>
  <si>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</si>
  <si>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</si>
  <si>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</si>
  <si>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</si>
  <si>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</si>
  <si>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</si>
  <si>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</si>
  <si>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</si>
  <si>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</si>
  <si>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</si>
  <si>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</si>
  <si>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</si>
  <si>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</si>
  <si>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</si>
  <si>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</si>
  <si>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</si>
  <si>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</si>
  <si>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</si>
  <si>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</si>
  <si>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</si>
  <si>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</si>
  <si>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</si>
  <si>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</si>
  <si>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</si>
  <si>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</si>
  <si>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</si>
  <si>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</si>
  <si>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</si>
  <si>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</si>
  <si>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</si>
  <si>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</si>
  <si>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</si>
  <si>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</si>
  <si>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</si>
  <si>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</si>
  <si>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</si>
  <si>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</si>
  <si>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</si>
  <si>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</si>
  <si>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</si>
  <si>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</si>
  <si>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</si>
  <si>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</si>
  <si>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</si>
  <si>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</si>
  <si>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</si>
  <si>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</si>
  <si>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</si>
  <si>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</si>
  <si>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</si>
  <si>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</si>
  <si>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</si>
  <si>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</si>
  <si>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</si>
  <si>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</si>
  <si>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</si>
  <si>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</si>
  <si>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</si>
  <si>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</si>
  <si>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</si>
  <si>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</si>
  <si>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</si>
  <si>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</si>
  <si>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</si>
  <si>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</si>
  <si>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</si>
  <si>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</si>
  <si>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</si>
  <si>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</si>
  <si>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</si>
  <si>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</si>
  <si>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</si>
  <si>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</si>
  <si>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</si>
  <si>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</si>
  <si>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</si>
  <si>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</si>
  <si>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</si>
  <si>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</si>
  <si>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</si>
  <si>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</si>
  <si>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</si>
  <si>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</si>
  <si>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</si>
  <si>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</si>
  <si>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</si>
  <si>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</si>
  <si>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</si>
  <si>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</si>
  <si>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</si>
  <si>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</si>
  <si>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</si>
  <si>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</si>
  <si>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</si>
  <si>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</si>
  <si>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</si>
  <si>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</si>
  <si>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</si>
  <si>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</si>
  <si>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</si>
  <si>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</si>
  <si>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</si>
  <si>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</si>
  <si>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</si>
  <si>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</si>
  <si>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</si>
  <si>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</si>
  <si>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</si>
  <si>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</si>
  <si>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</si>
  <si>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</si>
  <si>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</si>
  <si>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</si>
  <si>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</si>
  <si>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</si>
  <si>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</si>
  <si>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</si>
  <si>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</si>
  <si>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</si>
  <si>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</si>
  <si>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</si>
  <si>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</si>
  <si>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</si>
  <si>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</si>
  <si>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</si>
  <si>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</si>
  <si>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</si>
  <si>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</si>
  <si>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</si>
  <si>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</si>
  <si>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</si>
  <si>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</si>
  <si>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</si>
  <si>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</si>
  <si>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</si>
  <si>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</si>
  <si>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</si>
  <si>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</si>
  <si>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</si>
  <si>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</si>
  <si>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</si>
  <si>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</si>
  <si>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</si>
  <si>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</si>
  <si>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</si>
  <si>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</si>
  <si>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</si>
  <si>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</si>
  <si>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</si>
  <si>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</si>
  <si>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</si>
  <si>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</si>
  <si>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</si>
  <si>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</si>
  <si>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</si>
  <si>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</si>
  <si>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</si>
  <si>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</si>
  <si>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</si>
  <si>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</si>
  <si>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</si>
  <si>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</si>
  <si>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</si>
  <si>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</si>
  <si>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</si>
  <si>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</si>
  <si>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</si>
  <si>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</si>
  <si>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</si>
  <si>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</si>
  <si>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</si>
  <si>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</si>
  <si>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</si>
  <si>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</si>
  <si>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</si>
  <si>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</si>
  <si>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</si>
  <si>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</si>
  <si>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</si>
  <si>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</si>
  <si>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</si>
  <si>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</si>
  <si>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</si>
  <si>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</si>
  <si>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</si>
  <si>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</si>
  <si>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</si>
  <si>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</si>
  <si>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</si>
  <si>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</si>
  <si>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</si>
  <si>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</si>
  <si>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</si>
  <si>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</si>
  <si>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</si>
  <si>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</si>
  <si>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</si>
  <si>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</si>
  <si>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</si>
  <si>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</si>
  <si>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</si>
  <si>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</si>
  <si>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</si>
  <si>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</si>
  <si>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</si>
  <si>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</si>
  <si>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</si>
  <si>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</si>
  <si>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</si>
  <si>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</si>
  <si>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</si>
  <si>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</si>
  <si>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</si>
  <si>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</si>
  <si>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</si>
  <si>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</si>
  <si>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</si>
  <si>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</si>
  <si>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</si>
  <si>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</si>
  <si>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</si>
  <si>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</si>
  <si>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</si>
  <si>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</si>
  <si>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</si>
  <si>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</si>
  <si>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</si>
  <si>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</si>
  <si>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</si>
  <si>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</si>
  <si>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</si>
  <si>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</si>
  <si>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</si>
  <si>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</si>
  <si>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</si>
  <si>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</si>
  <si>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</si>
  <si>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</si>
  <si>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</si>
  <si>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</si>
  <si>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</si>
  <si>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</si>
  <si>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</si>
  <si>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</si>
  <si>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</si>
  <si>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</si>
  <si>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</si>
  <si>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</si>
  <si>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</si>
  <si>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</si>
  <si>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</si>
  <si>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</si>
  <si>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</si>
  <si>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</si>
  <si>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</si>
  <si>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</si>
  <si>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</si>
  <si>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</si>
  <si>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</si>
  <si>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</si>
  <si>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</si>
  <si>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</si>
  <si>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</si>
  <si>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</si>
  <si>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</si>
  <si>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</si>
  <si>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</si>
  <si>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</si>
  <si>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</si>
  <si>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</si>
  <si>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</si>
  <si>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</si>
  <si>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</si>
  <si>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</si>
  <si>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</si>
  <si>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</si>
  <si>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</si>
  <si>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</si>
  <si>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</si>
  <si>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</si>
  <si>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</si>
  <si>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</si>
  <si>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</si>
  <si>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</si>
  <si>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</si>
  <si>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</si>
  <si>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</si>
  <si>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</si>
  <si>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</si>
  <si>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</si>
  <si>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</si>
  <si>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</si>
  <si>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</si>
  <si>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</si>
  <si>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</si>
  <si>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</si>
  <si>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</si>
  <si>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</si>
  <si>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</si>
  <si>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</si>
  <si>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</si>
  <si>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</si>
  <si>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</si>
  <si>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</si>
  <si>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</si>
  <si>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</si>
  <si>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</si>
  <si>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</si>
  <si>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</si>
  <si>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</si>
  <si>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</si>
  <si>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</si>
  <si>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</si>
  <si>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</si>
  <si>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</si>
  <si>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</si>
  <si>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</si>
  <si>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</si>
  <si>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</si>
  <si>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</si>
  <si>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</si>
  <si>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</si>
  <si>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</si>
  <si>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</si>
  <si>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</si>
  <si>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</si>
  <si>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</si>
  <si>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</si>
  <si>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</si>
  <si>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</si>
  <si>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</si>
  <si>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</si>
  <si>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</si>
  <si>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</si>
  <si>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</si>
  <si>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</si>
  <si>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</si>
  <si>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</si>
  <si>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</si>
  <si>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</si>
  <si>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</si>
  <si>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</si>
  <si>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</si>
  <si>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</si>
  <si>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</si>
  <si>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</si>
  <si>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</si>
  <si>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</si>
  <si>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</si>
  <si>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</si>
  <si>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</si>
  <si>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</si>
  <si>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</si>
  <si>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</si>
  <si>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</si>
  <si>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</si>
  <si>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</si>
  <si>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</si>
  <si>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</si>
  <si>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</si>
  <si>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</si>
  <si>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</si>
  <si>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</si>
  <si>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</si>
  <si>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</si>
  <si>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</si>
  <si>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</si>
  <si>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</si>
  <si>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</si>
  <si>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</si>
  <si>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</si>
  <si>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</si>
  <si>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</si>
  <si>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</si>
  <si>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</si>
  <si>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</si>
  <si>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</si>
  <si>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</si>
  <si>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</si>
  <si>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</si>
  <si>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</si>
  <si>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</si>
  <si>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</si>
  <si>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</si>
  <si>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</si>
  <si>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</si>
  <si>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</si>
  <si>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</si>
  <si>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</si>
  <si>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</si>
  <si>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</si>
  <si>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</si>
  <si>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</si>
  <si>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</si>
  <si>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</si>
  <si>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</si>
  <si>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</si>
  <si>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</si>
  <si>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</si>
  <si>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</si>
  <si>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</si>
  <si>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</si>
  <si>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</si>
  <si>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</si>
  <si>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</si>
  <si>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</si>
  <si>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</si>
  <si>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</si>
  <si>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</si>
  <si>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</si>
  <si>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</si>
  <si>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</si>
  <si>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</si>
  <si>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</si>
  <si>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</si>
  <si>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</si>
  <si>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</si>
  <si>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</si>
  <si>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</si>
  <si>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</si>
  <si>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</si>
  <si>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</si>
  <si>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</si>
  <si>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</si>
  <si>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</si>
  <si>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</si>
  <si>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</si>
  <si>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</si>
  <si>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</si>
  <si>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</si>
  <si>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</si>
  <si>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</si>
  <si>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</si>
  <si>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</si>
  <si>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</si>
  <si>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</si>
  <si>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</si>
  <si>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</si>
  <si>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</si>
  <si>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</si>
  <si>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</si>
  <si>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</si>
  <si>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</si>
  <si>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</si>
  <si>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</si>
  <si>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</si>
  <si>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</si>
  <si>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</si>
  <si>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</si>
  <si>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</si>
  <si>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</si>
  <si>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</si>
  <si>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</si>
  <si>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</si>
  <si>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</si>
  <si>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</si>
  <si>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</si>
  <si>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</si>
  <si>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</si>
  <si>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</si>
  <si>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</si>
  <si>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</si>
  <si>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</si>
  <si>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</si>
  <si>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</si>
  <si>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</si>
  <si>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</si>
  <si>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</si>
  <si>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</si>
  <si>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</si>
  <si>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</si>
  <si>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</si>
  <si>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</si>
  <si>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</si>
  <si>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</si>
  <si>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</si>
  <si>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</si>
  <si>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</si>
  <si>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</si>
  <si>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</si>
  <si>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</si>
  <si>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</si>
  <si>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</si>
  <si>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</si>
  <si>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</si>
  <si>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</si>
  <si>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</si>
  <si>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</si>
  <si>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</si>
  <si>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</si>
  <si>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</si>
  <si>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</si>
  <si>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</si>
  <si>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</si>
  <si>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</si>
  <si>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</si>
  <si>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</si>
  <si>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</si>
  <si>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</si>
  <si>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</si>
  <si>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</si>
  <si>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</si>
  <si>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</si>
  <si>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</si>
  <si>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</si>
  <si>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</si>
  <si>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</si>
  <si>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</si>
  <si>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</si>
  <si>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</si>
  <si>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</si>
  <si>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</si>
  <si>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</si>
  <si>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</si>
  <si>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</si>
  <si>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</si>
  <si>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</si>
  <si>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</si>
  <si>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</si>
  <si>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</si>
  <si>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</si>
  <si>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</si>
  <si>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</si>
  <si>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</si>
  <si>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</si>
  <si>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</si>
  <si>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</si>
  <si>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</si>
  <si>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</si>
  <si>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</si>
  <si>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</si>
  <si>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</si>
  <si>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</si>
  <si>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</si>
  <si>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</si>
  <si>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</si>
  <si>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</si>
  <si>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</si>
  <si>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</si>
  <si>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</si>
  <si>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</si>
  <si>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</si>
  <si>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</si>
  <si>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</si>
  <si>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</si>
  <si>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</si>
  <si>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</si>
  <si>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</si>
  <si>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</si>
  <si>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</si>
  <si>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</si>
  <si>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</si>
  <si>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</si>
  <si>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</si>
  <si>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</si>
  <si>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</si>
  <si>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</si>
  <si>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</si>
  <si>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</si>
  <si>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</si>
  <si>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</si>
  <si>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</si>
  <si>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</si>
  <si>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</si>
  <si>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</si>
  <si>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</si>
  <si>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</si>
  <si>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</si>
  <si>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</si>
  <si>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</si>
  <si>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</si>
  <si>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</si>
  <si>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</si>
  <si>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</si>
  <si>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</si>
  <si>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</si>
  <si>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</si>
  <si>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</si>
  <si>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</si>
  <si>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</si>
  <si>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</si>
  <si>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</si>
  <si>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</si>
  <si>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</si>
  <si>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</si>
  <si>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</si>
  <si>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</si>
  <si>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</si>
  <si>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</si>
  <si>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</si>
  <si>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</si>
  <si>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</si>
  <si>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</si>
  <si>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</si>
  <si>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</si>
  <si>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</si>
  <si>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</si>
  <si>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</si>
  <si>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</si>
  <si>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</si>
  <si>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</si>
  <si>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</si>
  <si>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</si>
  <si>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</si>
  <si>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</si>
  <si>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</si>
  <si>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</si>
  <si>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</si>
  <si>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</si>
  <si>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</si>
  <si>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</si>
  <si>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</si>
  <si>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</si>
  <si>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</si>
  <si>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</si>
  <si>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</si>
  <si>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</si>
  <si>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</si>
  <si>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</si>
  <si>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</si>
  <si>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</si>
  <si>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</si>
  <si>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</si>
  <si>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</si>
  <si>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</si>
  <si>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</si>
  <si>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</si>
  <si>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</si>
  <si>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</si>
  <si>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</si>
  <si>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</si>
  <si>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</si>
  <si>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</si>
  <si>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</si>
  <si>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</si>
  <si>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</si>
  <si>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</si>
  <si>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</si>
  <si>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</si>
  <si>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</si>
  <si>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</si>
  <si>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</si>
  <si>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</si>
  <si>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</si>
  <si>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</si>
  <si>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</si>
  <si>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</si>
  <si>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</si>
  <si>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</si>
  <si>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</si>
  <si>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</si>
  <si>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</si>
  <si>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</si>
  <si>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</si>
  <si>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</si>
  <si>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</si>
  <si>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</si>
  <si>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</si>
  <si>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</si>
  <si>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</si>
  <si>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</si>
  <si>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</si>
  <si>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</si>
  <si>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</si>
  <si>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</si>
  <si>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</si>
  <si>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</si>
  <si>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</si>
  <si>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</si>
  <si>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</si>
  <si>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</si>
  <si>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</si>
  <si>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</si>
  <si>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</si>
  <si>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</si>
  <si>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</si>
  <si>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</si>
  <si>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</si>
  <si>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</si>
  <si>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</si>
  <si>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</si>
  <si>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</si>
  <si>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</si>
  <si>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</si>
  <si>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</si>
  <si>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</si>
  <si>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</si>
  <si>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</si>
  <si>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</si>
  <si>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</si>
  <si>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</si>
  <si>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</si>
  <si>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</si>
  <si>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</si>
  <si>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</si>
  <si>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</si>
  <si>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</si>
  <si>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</si>
  <si>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</si>
  <si>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</si>
  <si>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</si>
  <si>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</si>
  <si>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</si>
  <si>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</si>
  <si>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</si>
  <si>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</si>
  <si>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</si>
  <si>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</si>
  <si>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</si>
  <si>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</si>
  <si>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</si>
  <si>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</si>
  <si>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</si>
  <si>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</si>
  <si>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</si>
  <si>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</si>
  <si>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</si>
  <si>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</si>
  <si>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</si>
  <si>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</si>
  <si>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</si>
  <si>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</si>
  <si>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</si>
  <si>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</si>
  <si>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</si>
  <si>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</si>
  <si>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</si>
  <si>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</si>
  <si>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</si>
  <si>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</si>
  <si>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</si>
  <si>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</si>
  <si>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</si>
  <si>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</si>
  <si>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</si>
  <si>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</si>
  <si>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</si>
  <si>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</si>
  <si>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</si>
  <si>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</si>
  <si>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</si>
  <si>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</si>
  <si>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</si>
  <si>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</si>
  <si>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</si>
  <si>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</si>
  <si>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</si>
  <si>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</si>
  <si>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</si>
  <si>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</si>
  <si>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</si>
  <si>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</si>
  <si>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</si>
  <si>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</si>
  <si>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</si>
  <si>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</si>
  <si>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</si>
  <si>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</si>
  <si>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</si>
  <si>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</si>
  <si>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</si>
  <si>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</si>
  <si>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</si>
  <si>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</si>
  <si>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</si>
  <si>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</si>
  <si>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</si>
  <si>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</si>
  <si>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</si>
  <si>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</si>
  <si>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</si>
  <si>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</si>
  <si>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</si>
  <si>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</si>
  <si>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</si>
  <si>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</si>
  <si>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</si>
  <si>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</si>
  <si>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</si>
  <si>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</si>
  <si>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</si>
  <si>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</si>
  <si>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</si>
  <si>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</si>
  <si>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</si>
  <si>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</si>
  <si>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</si>
  <si>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</si>
  <si>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</si>
  <si>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</si>
  <si>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</si>
  <si>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</si>
  <si>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</si>
  <si>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</si>
  <si>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</si>
  <si>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</si>
  <si>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</si>
  <si>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</si>
  <si>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</si>
  <si>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</si>
  <si>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</si>
  <si>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</si>
  <si>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</si>
  <si>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</si>
  <si>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</si>
  <si>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</si>
  <si>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</si>
  <si>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</si>
  <si>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</si>
  <si>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</si>
  <si>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</si>
  <si>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</si>
  <si>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</si>
  <si>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</si>
  <si>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</si>
  <si>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</si>
  <si>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</si>
  <si>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</si>
  <si>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</si>
  <si>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</si>
  <si>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</si>
  <si>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</si>
  <si>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</si>
  <si>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</si>
  <si>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</si>
  <si>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</si>
  <si>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</si>
  <si>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</si>
  <si>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</si>
  <si>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</si>
  <si>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</si>
  <si>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</si>
  <si>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</si>
  <si>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</si>
  <si>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</si>
  <si>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</si>
  <si>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</si>
  <si>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</si>
  <si>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</si>
  <si>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</si>
  <si>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</si>
  <si>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</si>
  <si>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</si>
  <si>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</si>
  <si>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</si>
  <si>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</si>
  <si>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</si>
  <si>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</si>
  <si>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</si>
  <si>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</si>
  <si>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</si>
  <si>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</si>
  <si>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</si>
  <si>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</si>
  <si>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</si>
  <si>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</si>
  <si>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</si>
  <si>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</si>
  <si>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</si>
  <si>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</si>
  <si>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</si>
  <si>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</si>
  <si>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</si>
  <si>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</si>
  <si>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</si>
  <si>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</si>
  <si>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</si>
  <si>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</si>
  <si>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</si>
  <si>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</si>
  <si>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</si>
  <si>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</si>
  <si>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</si>
  <si>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</si>
  <si>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</si>
  <si>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</si>
  <si>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</si>
  <si>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</si>
  <si>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</si>
  <si>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</si>
  <si>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</si>
  <si>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</si>
  <si>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</si>
  <si>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</si>
  <si>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</si>
  <si>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</si>
  <si>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</si>
  <si>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</si>
  <si>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</si>
  <si>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</si>
  <si>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</si>
  <si>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</si>
  <si>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</si>
  <si>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</si>
  <si>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</si>
  <si>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</si>
  <si>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</si>
  <si>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</si>
  <si>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</si>
  <si>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</si>
  <si>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</si>
  <si>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</si>
  <si>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</si>
  <si>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</si>
  <si>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</si>
  <si>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</si>
  <si>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</si>
  <si>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</si>
  <si>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</si>
  <si>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</si>
  <si>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</si>
  <si>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</si>
  <si>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</si>
  <si>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</si>
  <si>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</si>
  <si>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</si>
  <si>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</si>
  <si>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</si>
  <si>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</si>
  <si>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</si>
  <si>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</si>
  <si>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</si>
  <si>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</si>
  <si>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</si>
  <si>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</si>
  <si>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</si>
  <si>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</si>
  <si>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</si>
  <si>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</si>
  <si>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</si>
  <si>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</si>
  <si>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</si>
  <si>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</si>
  <si>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</si>
  <si>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</si>
  <si>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</si>
  <si>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</si>
  <si>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</si>
  <si>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</si>
  <si>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</si>
  <si>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</si>
  <si>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</si>
  <si>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</si>
  <si>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</si>
  <si>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</si>
  <si>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</si>
  <si>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</si>
  <si>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</si>
  <si>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</si>
  <si>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</si>
  <si>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</si>
  <si>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</si>
  <si>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</si>
  <si>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</si>
  <si>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</si>
  <si>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</si>
  <si>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</si>
  <si>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</si>
  <si>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</si>
  <si>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</si>
  <si>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</si>
  <si>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</si>
  <si>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</si>
  <si>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</si>
  <si>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</si>
  <si>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</si>
  <si>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</si>
  <si>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</si>
  <si>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</si>
  <si>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</si>
  <si>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</si>
  <si>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</si>
  <si>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</si>
  <si>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</si>
  <si>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</si>
  <si>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</si>
  <si>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</si>
  <si>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</si>
  <si>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</si>
  <si>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</si>
  <si>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</si>
  <si>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</si>
  <si>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</si>
  <si>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</si>
  <si>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</si>
  <si>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</si>
  <si>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</si>
  <si>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</si>
  <si>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</si>
  <si>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</si>
  <si>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</si>
  <si>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</si>
  <si>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</si>
  <si>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</si>
  <si>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</si>
  <si>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</si>
  <si>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</si>
  <si>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</si>
  <si>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</si>
  <si>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</si>
  <si>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</si>
  <si>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</si>
  <si>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</si>
  <si>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</si>
  <si>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</si>
  <si>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</si>
  <si>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</si>
  <si>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</si>
  <si>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</si>
  <si>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</si>
  <si>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</si>
  <si>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</si>
  <si>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</si>
  <si>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</si>
  <si>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</si>
  <si>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</si>
  <si>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</si>
  <si>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</si>
  <si>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</si>
  <si>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</si>
  <si>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</si>
  <si>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</si>
  <si>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</si>
  <si>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</si>
  <si>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</si>
  <si>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</si>
  <si>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</si>
  <si>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</si>
  <si>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</si>
  <si>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</si>
  <si>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</si>
  <si>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</si>
  <si>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</si>
  <si>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</si>
  <si>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</si>
  <si>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</si>
  <si>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</si>
  <si>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</si>
  <si>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</si>
  <si>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</si>
  <si>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</si>
  <si>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</si>
  <si>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</si>
  <si>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</si>
  <si>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</si>
  <si>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</si>
  <si>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</si>
  <si>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</si>
  <si>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</si>
  <si>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</si>
  <si>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</si>
  <si>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</si>
  <si>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</si>
  <si>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</si>
  <si>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</si>
  <si>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</si>
  <si>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</si>
  <si>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</si>
  <si>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</si>
  <si>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</si>
  <si>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</si>
  <si>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</si>
  <si>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</si>
  <si>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</si>
  <si>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</si>
  <si>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</si>
  <si>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</si>
  <si>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</si>
  <si>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</si>
  <si>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</si>
  <si>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</si>
  <si>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</si>
  <si>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</si>
  <si>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</si>
  <si>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</si>
  <si>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</si>
  <si>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</si>
  <si>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</si>
  <si>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</si>
  <si>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</si>
  <si>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</si>
  <si>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</si>
  <si>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</si>
  <si>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</si>
  <si>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</si>
  <si>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</si>
  <si>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</si>
  <si>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</si>
  <si>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</si>
  <si>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</si>
  <si>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</si>
  <si>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</si>
  <si>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</si>
  <si>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</si>
  <si>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</si>
  <si>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</si>
  <si>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</si>
  <si>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</si>
  <si>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</si>
  <si>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</si>
  <si>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</si>
  <si>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</si>
  <si>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</si>
  <si>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</si>
  <si>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</si>
  <si>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</si>
  <si>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</si>
  <si>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</si>
  <si>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</si>
  <si>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</si>
  <si>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</si>
  <si>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</si>
  <si>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</si>
  <si>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</si>
  <si>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</si>
  <si>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</si>
  <si>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</si>
  <si>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</si>
  <si>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</si>
  <si>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</si>
  <si>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</si>
  <si>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</si>
  <si>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</si>
  <si>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</si>
  <si>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</si>
  <si>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</si>
  <si>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</si>
  <si>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</si>
  <si>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</si>
  <si>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</si>
  <si>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</si>
  <si>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</si>
  <si>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</si>
  <si>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</si>
  <si>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</si>
  <si>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</si>
  <si>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</si>
  <si>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</si>
  <si>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</si>
  <si>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</si>
  <si>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</si>
  <si>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</si>
  <si>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</si>
  <si>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</si>
  <si>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</si>
  <si>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</si>
  <si>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</si>
  <si>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</si>
  <si>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</si>
  <si>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</si>
  <si>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</si>
  <si>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</si>
  <si>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</si>
  <si>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</si>
  <si>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</si>
  <si>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</si>
  <si>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</si>
  <si>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</si>
  <si>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</si>
  <si>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</si>
  <si>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</si>
  <si>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</si>
  <si>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</si>
  <si>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</si>
  <si>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</si>
  <si>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</si>
  <si>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</si>
  <si>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</si>
  <si>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</si>
  <si>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</si>
  <si>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</si>
  <si>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</si>
  <si>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</si>
  <si>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</si>
  <si>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</si>
  <si>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</si>
  <si>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</si>
  <si>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</si>
  <si>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</si>
  <si>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</si>
  <si>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</si>
  <si>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</si>
  <si>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</si>
  <si>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</si>
  <si>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</si>
  <si>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</si>
  <si>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</si>
  <si>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</si>
  <si>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</si>
  <si>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</si>
  <si>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</si>
  <si>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</si>
  <si>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</si>
  <si>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</si>
  <si>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</si>
  <si>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</si>
  <si>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</si>
  <si>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</si>
  <si>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</si>
  <si>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</si>
  <si>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</si>
  <si>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</si>
  <si>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</si>
  <si>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</si>
  <si>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</si>
  <si>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</si>
  <si>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</si>
  <si>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</si>
  <si>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</si>
  <si>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</si>
  <si>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</si>
  <si>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</si>
  <si>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</si>
  <si>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</si>
  <si>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</si>
  <si>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</si>
  <si>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</si>
  <si>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</si>
  <si>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</si>
  <si>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</si>
  <si>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</si>
  <si>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</si>
  <si>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</si>
  <si>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</si>
  <si>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</si>
  <si>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</si>
  <si>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</si>
  <si>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</si>
  <si>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</si>
  <si>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</si>
  <si>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</si>
  <si>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</si>
  <si>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</si>
  <si>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</si>
  <si>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</si>
  <si>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</si>
  <si>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</si>
  <si>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</si>
  <si>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</si>
  <si>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</si>
  <si>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</si>
  <si>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</si>
  <si>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</si>
  <si>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</si>
  <si>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</si>
  <si>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</si>
  <si>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</si>
  <si>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</si>
  <si>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</si>
  <si>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</si>
  <si>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</si>
  <si>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</si>
  <si>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</si>
  <si>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</si>
  <si>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</si>
  <si>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</si>
  <si>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</si>
  <si>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</si>
  <si>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</si>
  <si>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</si>
  <si>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</si>
  <si>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</si>
  <si>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</si>
  <si>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</si>
  <si>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</si>
  <si>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</si>
  <si>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</si>
  <si>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</si>
  <si>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</si>
  <si>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</si>
  <si>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</si>
  <si>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</si>
  <si>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</si>
  <si>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</si>
  <si>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</si>
  <si>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</si>
  <si>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</si>
  <si>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</si>
  <si>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</si>
  <si>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</si>
  <si>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</si>
  <si>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</si>
  <si>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</si>
  <si>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</si>
  <si>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</si>
  <si>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</si>
  <si>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</si>
  <si>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</si>
  <si>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</si>
  <si>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</si>
  <si>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</si>
  <si>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</si>
  <si>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</si>
  <si>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</si>
  <si>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</si>
  <si>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</si>
  <si>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</si>
  <si>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</si>
  <si>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</si>
  <si>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</si>
  <si>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</si>
  <si>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</si>
  <si>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</si>
  <si>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</si>
  <si>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</si>
  <si>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</si>
  <si>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</si>
  <si>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</si>
  <si>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</si>
  <si>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</si>
  <si>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</si>
  <si>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</si>
  <si>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</si>
  <si>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</si>
  <si>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</si>
  <si>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</si>
  <si>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</si>
  <si>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</si>
  <si>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</si>
  <si>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</si>
  <si>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</si>
  <si>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</si>
  <si>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</si>
  <si>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</si>
  <si>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</si>
  <si>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</si>
  <si>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</si>
  <si>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</si>
  <si>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</si>
  <si>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</si>
  <si>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</si>
  <si>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</si>
  <si>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</si>
  <si>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</si>
  <si>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</si>
  <si>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</si>
  <si>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</si>
  <si>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</si>
  <si>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</si>
  <si>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</si>
  <si>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</si>
  <si>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</si>
  <si>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</si>
  <si>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</si>
  <si>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</si>
  <si>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</si>
  <si>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</si>
  <si>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</si>
  <si>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</si>
  <si>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</si>
  <si>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</si>
  <si>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</si>
  <si>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</si>
  <si>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</si>
  <si>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</si>
  <si>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</si>
  <si>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</si>
  <si>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</si>
  <si>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</si>
  <si>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</si>
  <si>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</si>
  <si>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</si>
  <si>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</si>
  <si>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</si>
  <si>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</si>
  <si>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</si>
  <si>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</si>
  <si>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</si>
  <si>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</si>
  <si>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</si>
  <si>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</si>
  <si>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</si>
  <si>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</si>
  <si>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</si>
  <si>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</si>
  <si>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</si>
  <si>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</si>
  <si>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</si>
  <si>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</si>
  <si>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</si>
  <si>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</si>
  <si>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</si>
  <si>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</si>
  <si>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</si>
  <si>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</si>
  <si>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</si>
  <si>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</si>
  <si>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</si>
  <si>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</si>
  <si>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</si>
  <si>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</si>
  <si>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</si>
  <si>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</si>
  <si>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</si>
  <si>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</si>
  <si>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</si>
  <si>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</si>
  <si>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</si>
  <si>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</si>
  <si>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</si>
  <si>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</si>
  <si>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</si>
  <si>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</si>
  <si>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</si>
  <si>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</si>
  <si>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</si>
  <si>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</si>
  <si>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</si>
  <si>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</si>
  <si>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</si>
  <si>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</si>
  <si>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</si>
  <si>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</si>
  <si>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</si>
  <si>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</si>
  <si>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</si>
  <si>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</si>
  <si>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</si>
  <si>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</si>
  <si>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</si>
  <si>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</si>
  <si>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</si>
  <si>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</si>
  <si>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</si>
  <si>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</si>
  <si>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</si>
  <si>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</si>
  <si>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</si>
  <si>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</si>
  <si>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</si>
  <si>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</si>
  <si>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</si>
  <si>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</si>
  <si>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</si>
  <si>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</si>
  <si>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</si>
  <si>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</si>
  <si>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</si>
  <si>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</si>
  <si>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</si>
  <si>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</si>
  <si>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</si>
  <si>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</si>
  <si>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</si>
  <si>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</si>
  <si>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</si>
  <si>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</si>
  <si>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</si>
  <si>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</si>
  <si>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</si>
  <si>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</si>
  <si>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</si>
  <si>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</si>
  <si>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</si>
  <si>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</si>
  <si>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</si>
  <si>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</si>
  <si>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</si>
  <si>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</si>
  <si>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</si>
  <si>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</si>
  <si>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</si>
  <si>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</si>
  <si>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</si>
  <si>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</si>
  <si>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</si>
  <si>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</si>
  <si>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</si>
  <si>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</si>
  <si>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</si>
  <si>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</si>
  <si>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</si>
  <si>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</si>
  <si>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</si>
  <si>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</si>
  <si>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</si>
  <si>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</si>
  <si>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</si>
  <si>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</si>
  <si>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</si>
  <si>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</si>
  <si>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</si>
  <si>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</si>
  <si>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</si>
  <si>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</si>
  <si>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</si>
  <si>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</si>
  <si>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</si>
  <si>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</si>
  <si>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</si>
  <si>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</si>
  <si>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</si>
  <si>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</si>
  <si>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</si>
  <si>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</si>
  <si>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</si>
  <si>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</si>
  <si>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</si>
  <si>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</si>
  <si>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</si>
  <si>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</si>
  <si>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</si>
  <si>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</si>
  <si>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</si>
  <si>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</si>
  <si>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</si>
  <si>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</si>
  <si>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</si>
  <si>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</si>
  <si>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</si>
  <si>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</si>
  <si>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</si>
  <si>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</si>
  <si>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</si>
  <si>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</si>
  <si>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</si>
  <si>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</si>
  <si>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</si>
  <si>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</si>
  <si>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</si>
  <si>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</si>
  <si>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</si>
  <si>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</si>
  <si>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</si>
  <si>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</si>
  <si>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</si>
  <si>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</si>
  <si>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</si>
  <si>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</si>
  <si>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</si>
  <si>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</si>
  <si>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</si>
  <si>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</si>
  <si>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</si>
  <si>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</si>
  <si>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</si>
  <si>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</si>
  <si>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</si>
  <si>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</si>
  <si>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</si>
  <si>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</si>
  <si>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</si>
  <si>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</si>
  <si>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</si>
  <si>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</si>
  <si>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</si>
  <si>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</si>
  <si>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</si>
  <si>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</si>
  <si>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</si>
  <si>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</si>
  <si>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</si>
  <si>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</si>
  <si>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</si>
  <si>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</si>
  <si>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</si>
  <si>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</si>
  <si>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</si>
  <si>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</si>
  <si>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</si>
  <si>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</si>
  <si>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</si>
  <si>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</si>
  <si>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</si>
  <si>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</si>
  <si>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</si>
  <si>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</si>
  <si>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</si>
  <si>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</si>
  <si>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</si>
  <si>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</si>
  <si>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</si>
  <si>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</si>
  <si>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</si>
  <si>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</si>
  <si>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</si>
  <si>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</si>
  <si>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</si>
  <si>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</si>
  <si>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</si>
  <si>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</si>
  <si>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</si>
  <si>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</si>
  <si>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</si>
  <si>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</si>
  <si>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</si>
  <si>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</si>
  <si>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</si>
  <si>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</si>
  <si>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</si>
  <si>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</si>
  <si>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</si>
  <si>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</si>
  <si>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</si>
  <si>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</si>
  <si>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</si>
  <si>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</si>
  <si>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</si>
  <si>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</si>
  <si>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</si>
  <si>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</si>
  <si>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</si>
  <si>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</si>
  <si>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</si>
  <si>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</si>
  <si>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</si>
  <si>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</si>
  <si>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</si>
  <si>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</si>
  <si>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</si>
  <si>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</si>
  <si>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</si>
  <si>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</si>
  <si>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</si>
  <si>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</si>
  <si>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</si>
  <si>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</si>
  <si>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</si>
  <si>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</si>
  <si>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</si>
  <si>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</si>
  <si>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</si>
  <si>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</si>
  <si>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</si>
  <si>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</si>
  <si>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</si>
  <si>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</si>
  <si>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</si>
  <si>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</si>
  <si>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</si>
  <si>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</si>
  <si>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</si>
  <si>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</si>
  <si>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</si>
  <si>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</si>
  <si>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</si>
  <si>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</si>
  <si>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</si>
  <si>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</si>
  <si>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</si>
  <si>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</si>
  <si>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</si>
  <si>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</si>
  <si>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</si>
  <si>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</si>
  <si>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</si>
  <si>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</si>
  <si>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</si>
  <si>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</si>
  <si>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</si>
  <si>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</si>
  <si>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</si>
  <si>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</si>
  <si>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</si>
  <si>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</si>
  <si>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</si>
  <si>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</si>
  <si>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</si>
  <si>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</si>
  <si>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</si>
  <si>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</si>
  <si>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</si>
  <si>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</si>
  <si>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</si>
  <si>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</si>
  <si>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</si>
  <si>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</si>
  <si>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</si>
  <si>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</si>
  <si>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</si>
  <si>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</si>
  <si>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</si>
  <si>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</si>
  <si>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</si>
  <si>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</si>
  <si>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</si>
  <si>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</si>
  <si>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</si>
  <si>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</si>
  <si>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</si>
  <si>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</si>
  <si>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</si>
  <si>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</si>
  <si>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</si>
  <si>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</si>
  <si>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</si>
  <si>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</si>
  <si>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</si>
  <si>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</si>
  <si>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</si>
  <si>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</si>
  <si>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</si>
  <si>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</si>
  <si>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</si>
  <si>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</si>
  <si>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</si>
  <si>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</si>
  <si>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</si>
  <si>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</si>
  <si>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</si>
  <si>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</si>
  <si>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</si>
  <si>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</si>
  <si>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</si>
  <si>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</si>
  <si>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</si>
  <si>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</si>
  <si>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</si>
  <si>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</si>
  <si>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</si>
  <si>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</si>
  <si>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</si>
  <si>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</si>
  <si>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</si>
  <si>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</si>
  <si>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</si>
  <si>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</si>
  <si>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</si>
  <si>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</si>
  <si>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</si>
  <si>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</si>
  <si>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</si>
  <si>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</si>
  <si>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</si>
  <si>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</si>
  <si>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</si>
  <si>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</si>
  <si>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</si>
  <si>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</si>
  <si>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</si>
  <si>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</si>
  <si>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</si>
  <si>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</si>
  <si>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</si>
  <si>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</si>
  <si>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</si>
  <si>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</si>
  <si>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</si>
  <si>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</si>
  <si>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</si>
  <si>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</si>
  <si>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</si>
  <si>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</si>
  <si>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</si>
  <si>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</si>
  <si>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</si>
  <si>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</si>
  <si>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</si>
  <si>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</si>
  <si>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</si>
  <si>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</si>
  <si>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</si>
  <si>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</si>
  <si>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</si>
  <si>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</si>
  <si>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</si>
  <si>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</si>
  <si>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</si>
  <si>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</si>
  <si>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</si>
  <si>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</si>
  <si>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</si>
  <si>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</si>
  <si>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</si>
  <si>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</si>
  <si>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</si>
  <si>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</si>
  <si>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</si>
  <si>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</si>
  <si>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</si>
  <si>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</si>
  <si>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</si>
  <si>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</si>
  <si>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</si>
  <si>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</si>
  <si>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</si>
  <si>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</si>
  <si>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</si>
  <si>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</si>
  <si>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</si>
  <si>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</si>
  <si>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</si>
  <si>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</si>
  <si>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</si>
  <si>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</si>
  <si>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</si>
  <si>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</si>
  <si>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</si>
  <si>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</si>
  <si>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</si>
  <si>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</si>
  <si>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</si>
  <si>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</si>
  <si>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</si>
  <si>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</si>
  <si>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</si>
  <si>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</si>
  <si>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</si>
  <si>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</si>
  <si>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</si>
  <si>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</si>
  <si>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</si>
  <si>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</si>
  <si>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</si>
  <si>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</si>
  <si>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</si>
  <si>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</si>
  <si>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</si>
  <si>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</si>
  <si>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</si>
  <si>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</si>
  <si>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</si>
  <si>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</si>
  <si>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</si>
  <si>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</si>
  <si>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</si>
  <si>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</si>
  <si>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</si>
  <si>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</si>
  <si>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</si>
  <si>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</si>
  <si>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</si>
  <si>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</si>
  <si>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</si>
  <si>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</si>
  <si>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</si>
  <si>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</si>
  <si>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</si>
  <si>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</si>
  <si>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</si>
  <si>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</si>
  <si>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</si>
  <si>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</si>
  <si>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</si>
  <si>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</si>
  <si>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</si>
  <si>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</si>
  <si>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</si>
  <si>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</si>
  <si>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</si>
  <si>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</si>
  <si>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</si>
  <si>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</si>
  <si>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</si>
  <si>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</si>
  <si>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</si>
  <si>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</si>
  <si>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</si>
  <si>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</si>
  <si>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</si>
  <si>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</si>
  <si>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</si>
  <si>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</si>
  <si>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</si>
  <si>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</si>
  <si>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</si>
  <si>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</si>
  <si>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</si>
  <si>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</si>
  <si>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</si>
  <si>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</si>
  <si>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</si>
  <si>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</si>
  <si>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</si>
  <si>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</si>
  <si>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</si>
  <si>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</si>
  <si>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</si>
  <si>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</si>
  <si>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</si>
  <si>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</si>
  <si>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</si>
  <si>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</si>
  <si>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</si>
  <si>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</si>
  <si>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</si>
  <si>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</si>
  <si>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</si>
  <si>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</si>
  <si>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</si>
  <si>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</si>
  <si>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</si>
  <si>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</si>
  <si>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</si>
  <si>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</si>
  <si>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</si>
  <si>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</si>
  <si>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</si>
  <si>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</si>
  <si>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</si>
  <si>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</si>
  <si>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</si>
  <si>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</si>
  <si>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</si>
  <si>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</si>
  <si>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</si>
  <si>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</si>
  <si>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</si>
  <si>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</si>
  <si>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</si>
  <si>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</si>
  <si>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</si>
  <si>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</si>
  <si>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</si>
  <si>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</si>
  <si>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</si>
  <si>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</si>
  <si>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</si>
  <si>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</si>
  <si>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</si>
  <si>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</si>
  <si>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</si>
  <si>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</si>
  <si>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</si>
  <si>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</si>
  <si>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</si>
  <si>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</si>
  <si>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</si>
  <si>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</si>
  <si>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</si>
  <si>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</si>
  <si>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</si>
  <si>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</si>
  <si>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</si>
  <si>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</si>
  <si>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</si>
  <si>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</si>
  <si>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</si>
  <si>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</si>
  <si>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</si>
  <si>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</si>
  <si>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</si>
  <si>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</si>
  <si>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</si>
  <si>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</si>
  <si>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</si>
  <si>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</si>
  <si>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</si>
  <si>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</si>
  <si>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</si>
  <si>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</si>
  <si>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</si>
  <si>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</si>
  <si>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</si>
  <si>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</si>
  <si>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</si>
  <si>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</si>
  <si>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</si>
  <si>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</si>
  <si>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</si>
  <si>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</si>
  <si>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</si>
  <si>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</si>
  <si>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</si>
  <si>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</si>
  <si>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</si>
  <si>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</si>
  <si>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</si>
  <si>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</si>
  <si>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</si>
  <si>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</si>
  <si>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</si>
  <si>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</si>
  <si>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</si>
  <si>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</si>
  <si>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</si>
  <si>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</si>
  <si>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</si>
  <si>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</si>
  <si>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</si>
  <si>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</si>
  <si>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</si>
  <si>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</si>
  <si>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</si>
  <si>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</si>
  <si>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</si>
  <si>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</si>
  <si>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</si>
  <si>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</si>
  <si>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</si>
  <si>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</si>
  <si>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</si>
  <si>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</si>
  <si>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</si>
  <si>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</si>
  <si>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</si>
  <si>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</si>
  <si>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</si>
  <si>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</si>
  <si>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</si>
  <si>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</si>
  <si>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</si>
  <si>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</si>
  <si>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</si>
  <si>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</si>
  <si>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</si>
  <si>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</si>
  <si>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</si>
  <si>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</si>
  <si>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</si>
  <si>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</si>
  <si>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</si>
  <si>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</si>
  <si>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</si>
  <si>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</si>
  <si>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</si>
  <si>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</si>
  <si>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</si>
  <si>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</si>
  <si>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</si>
  <si>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</si>
  <si>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</si>
  <si>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</si>
  <si>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</si>
  <si>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</si>
  <si>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</si>
  <si>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</si>
  <si>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</si>
  <si>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</si>
  <si>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</si>
  <si>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</si>
  <si>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</si>
  <si>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</si>
  <si>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</si>
  <si>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</si>
  <si>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</si>
  <si>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</si>
  <si>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</si>
  <si>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</si>
  <si>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</si>
  <si>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</si>
  <si>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</si>
  <si>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</si>
  <si>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</si>
  <si>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</si>
  <si>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</si>
  <si>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</si>
  <si>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</si>
  <si>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</si>
  <si>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</si>
  <si>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</si>
  <si>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</si>
  <si>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</si>
  <si>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</si>
  <si>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</si>
  <si>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</si>
  <si>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</si>
  <si>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</si>
  <si>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</si>
  <si>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</si>
  <si>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</si>
  <si>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</si>
  <si>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</si>
  <si>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</si>
  <si>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</si>
  <si>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</si>
  <si>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</si>
  <si>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</si>
  <si>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</si>
  <si>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</si>
  <si>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</si>
  <si>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</si>
  <si>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</si>
  <si>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</si>
  <si>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</si>
  <si>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</si>
  <si>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</si>
  <si>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</si>
  <si>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</si>
  <si>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</si>
  <si>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</si>
  <si>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</si>
  <si>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</si>
  <si>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</si>
  <si>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</si>
  <si>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</si>
  <si>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</si>
  <si>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</si>
  <si>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</si>
  <si>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</si>
  <si>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</si>
  <si>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</si>
  <si>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</si>
  <si>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</si>
  <si>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</si>
  <si>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</si>
  <si>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</si>
  <si>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</si>
  <si>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</si>
  <si>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</si>
  <si>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</si>
  <si>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</si>
  <si>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</si>
  <si>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</si>
  <si>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</si>
  <si>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</si>
  <si>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</si>
  <si>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</si>
  <si>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</si>
  <si>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</si>
  <si>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</si>
  <si>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</si>
  <si>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</si>
  <si>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</si>
  <si>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</si>
  <si>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</si>
  <si>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</si>
  <si>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</si>
  <si>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</si>
  <si>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</si>
  <si>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</si>
  <si>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</si>
  <si>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</si>
  <si>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</si>
  <si>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</si>
  <si>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</si>
  <si>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</si>
  <si>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</si>
  <si>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</si>
  <si>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</si>
  <si>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</si>
  <si>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</si>
  <si>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</si>
  <si>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</si>
  <si>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</si>
  <si>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</si>
  <si>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</si>
  <si>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</si>
  <si>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</si>
  <si>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</si>
  <si>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</si>
  <si>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</si>
  <si>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</si>
  <si>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</si>
  <si>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</si>
  <si>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</si>
  <si>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</si>
  <si>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</si>
  <si>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</si>
  <si>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</si>
  <si>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</si>
  <si>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</si>
  <si>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</si>
  <si>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</si>
  <si>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</si>
  <si>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</si>
  <si>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</si>
  <si>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</si>
  <si>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</si>
  <si>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</si>
  <si>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</si>
  <si>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</si>
  <si>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</si>
  <si>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</si>
  <si>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</si>
  <si>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</si>
  <si>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</si>
  <si>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</si>
  <si>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</si>
  <si>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</si>
  <si>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</si>
  <si>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</si>
  <si>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</si>
  <si>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</si>
  <si>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</si>
  <si>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</si>
  <si>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</si>
  <si>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</si>
  <si>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</si>
  <si>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</si>
  <si>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</si>
  <si>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</si>
  <si>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</si>
  <si>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</si>
  <si>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</si>
  <si>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</si>
  <si>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</si>
  <si>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</si>
  <si>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</si>
  <si>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</si>
  <si>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</si>
  <si>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</si>
  <si>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</si>
  <si>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</si>
  <si>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</si>
  <si>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</si>
  <si>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</si>
  <si>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</si>
  <si>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</si>
  <si>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</si>
  <si>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</si>
  <si>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</si>
  <si>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</si>
  <si>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</si>
  <si>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</si>
  <si>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</si>
  <si>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</si>
  <si>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</si>
  <si>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</si>
  <si>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</si>
  <si>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</si>
  <si>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</si>
  <si>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</si>
  <si>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</si>
  <si>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</si>
  <si>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</si>
  <si>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</si>
  <si>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</si>
  <si>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</si>
  <si>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</si>
  <si>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</si>
  <si>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</si>
  <si>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</si>
  <si>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</si>
  <si>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</si>
  <si>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</si>
  <si>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</si>
  <si>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</si>
  <si>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</si>
  <si>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</si>
  <si>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</si>
  <si>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</si>
  <si>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</si>
  <si>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</si>
  <si>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</si>
  <si>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</si>
  <si>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</si>
  <si>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</si>
  <si>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</si>
  <si>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</si>
  <si>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</si>
  <si>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</si>
  <si>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</si>
  <si>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</si>
  <si>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</si>
  <si>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</si>
  <si>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</si>
  <si>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</si>
  <si>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</si>
  <si>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</si>
  <si>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</si>
  <si>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</si>
  <si>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</si>
  <si>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</si>
  <si>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</si>
  <si>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</si>
  <si>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</si>
  <si>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</si>
  <si>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</si>
  <si>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</si>
  <si>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</si>
  <si>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</si>
  <si>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</si>
  <si>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</si>
  <si>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</si>
  <si>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</si>
  <si>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</si>
  <si>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</si>
  <si>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</si>
  <si>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</si>
  <si>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</si>
  <si>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</si>
  <si>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</si>
  <si>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</si>
  <si>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</si>
  <si>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</si>
  <si>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</si>
  <si>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</si>
  <si>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</si>
  <si>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</si>
  <si>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</si>
  <si>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</si>
  <si>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</si>
  <si>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</si>
  <si>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</si>
  <si>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</si>
  <si>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</si>
  <si>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</si>
  <si>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</si>
  <si>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</si>
  <si>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</si>
  <si>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</si>
  <si>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</si>
  <si>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</si>
  <si>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</si>
  <si>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</si>
  <si>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</si>
  <si>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</si>
  <si>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</si>
  <si>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</si>
  <si>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</si>
  <si>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</si>
  <si>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</si>
  <si>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</si>
  <si>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</si>
  <si>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</si>
  <si>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</si>
  <si>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</si>
  <si>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</si>
  <si>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</si>
  <si>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</si>
  <si>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</si>
  <si>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</si>
  <si>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</si>
  <si>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</si>
  <si>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</si>
  <si>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</si>
  <si>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</si>
  <si>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</si>
  <si>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</si>
  <si>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</si>
  <si>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</si>
  <si>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</si>
  <si>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</si>
  <si>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</si>
  <si>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</si>
  <si>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</si>
  <si>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</si>
  <si>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</si>
  <si>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</si>
  <si>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</si>
  <si>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</si>
  <si>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</si>
  <si>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</si>
  <si>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</si>
  <si>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</si>
  <si>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</si>
  <si>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</si>
  <si>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</si>
  <si>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</si>
  <si>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</si>
  <si>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</si>
  <si>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</si>
  <si>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</si>
  <si>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</si>
  <si>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</si>
  <si>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</si>
  <si>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</si>
  <si>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</si>
  <si>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</si>
  <si>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</si>
  <si>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</si>
  <si>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</si>
  <si>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</si>
  <si>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</si>
  <si>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</si>
  <si>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</si>
  <si>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</si>
  <si>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</si>
  <si>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</si>
  <si>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</si>
  <si>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</si>
  <si>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</si>
  <si>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</si>
  <si>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</si>
  <si>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</si>
  <si>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</si>
  <si>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</si>
  <si>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</si>
  <si>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</si>
  <si>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</si>
  <si>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</si>
  <si>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</si>
  <si>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</si>
  <si>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</si>
  <si>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</si>
  <si>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</si>
  <si>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</si>
  <si>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</si>
  <si>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</si>
  <si>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</si>
  <si>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</si>
  <si>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</si>
  <si>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</si>
  <si>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</si>
  <si>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</si>
  <si>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</si>
  <si>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</si>
  <si>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</si>
  <si>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</si>
  <si>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</si>
  <si>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</si>
  <si>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</si>
  <si>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</si>
  <si>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</si>
  <si>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</si>
  <si>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</si>
  <si>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</si>
  <si>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</si>
  <si>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</si>
  <si>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</si>
  <si>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</si>
  <si>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</si>
  <si>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</si>
  <si>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</si>
  <si>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</si>
  <si>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</si>
  <si>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</si>
  <si>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</si>
  <si>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</si>
  <si>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</si>
  <si>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</si>
  <si>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</si>
  <si>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</si>
  <si>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</si>
  <si>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</si>
  <si>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</si>
  <si>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</si>
  <si>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</si>
  <si>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</si>
  <si>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</si>
  <si>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</si>
  <si>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</si>
  <si>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</si>
  <si>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</si>
  <si>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</si>
  <si>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</si>
  <si>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</si>
  <si>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</si>
  <si>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</si>
  <si>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</si>
  <si>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</si>
  <si>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</si>
  <si>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</si>
  <si>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</si>
  <si>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</si>
  <si>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</si>
  <si>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</si>
  <si>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</si>
  <si>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</si>
  <si>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</si>
  <si>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</si>
  <si>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</si>
  <si>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</si>
  <si>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</si>
  <si>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</si>
  <si>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</si>
  <si>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</si>
  <si>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</si>
  <si>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</si>
  <si>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</si>
  <si>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</si>
  <si>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</si>
  <si>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</si>
  <si>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</si>
  <si>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</si>
  <si>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</si>
  <si>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</si>
  <si>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</si>
  <si>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</si>
  <si>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</si>
  <si>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</si>
  <si>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</si>
  <si>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</si>
  <si>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</si>
  <si>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</si>
  <si>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</si>
  <si>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</si>
  <si>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</si>
  <si>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</si>
  <si>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</si>
  <si>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</si>
  <si>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</si>
  <si>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</si>
  <si>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</si>
  <si>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</si>
  <si>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</si>
  <si>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</si>
  <si>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</si>
  <si>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</si>
  <si>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</si>
  <si>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</si>
  <si>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</si>
  <si>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</si>
  <si>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</si>
  <si>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</si>
  <si>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</si>
  <si>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</si>
  <si>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</si>
  <si>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</si>
  <si>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</si>
  <si>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</si>
  <si>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</si>
  <si>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</si>
  <si>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</si>
  <si>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</si>
  <si>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</si>
  <si>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</si>
  <si>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</si>
  <si>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</si>
  <si>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</si>
  <si>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</si>
  <si>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</si>
  <si>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</si>
  <si>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</si>
  <si>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</si>
  <si>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</si>
  <si>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</si>
  <si>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</si>
  <si>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</si>
  <si>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</si>
  <si>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</si>
  <si>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</si>
  <si>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</si>
  <si>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</si>
  <si>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</si>
  <si>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</si>
  <si>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</si>
  <si>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</si>
  <si>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</si>
  <si>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</si>
  <si>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</si>
  <si>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</si>
  <si>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</si>
  <si>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</si>
  <si>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</si>
  <si>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</si>
  <si>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</si>
  <si>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</si>
  <si>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</si>
  <si>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</si>
  <si>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</si>
  <si>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</si>
  <si>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</si>
  <si>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</si>
  <si>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</si>
  <si>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</si>
  <si>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</si>
  <si>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</si>
  <si>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</si>
  <si>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</si>
  <si>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</si>
  <si>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</si>
  <si>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</si>
  <si>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</si>
  <si>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</si>
  <si>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</si>
  <si>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</si>
  <si>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</si>
  <si>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</si>
  <si>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</si>
  <si>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</si>
  <si>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</si>
  <si>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</si>
  <si>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</si>
  <si>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</si>
  <si>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</si>
  <si>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</si>
  <si>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</si>
  <si>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</si>
  <si>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</si>
  <si>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</si>
  <si>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</si>
  <si>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</si>
  <si>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</si>
  <si>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</si>
  <si>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</si>
  <si>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</si>
  <si>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</si>
  <si>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</si>
  <si>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</si>
  <si>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</si>
  <si>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</si>
  <si>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</si>
  <si>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</si>
  <si>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</si>
  <si>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</si>
  <si>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</si>
  <si>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</si>
  <si>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</si>
  <si>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</si>
  <si>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</si>
  <si>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</si>
  <si>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</si>
  <si>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</si>
  <si>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</si>
  <si>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</si>
  <si>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</si>
  <si>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</si>
  <si>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</si>
  <si>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</si>
  <si>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</si>
  <si>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</si>
  <si>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</si>
  <si>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</si>
  <si>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</si>
  <si>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</si>
  <si>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</si>
  <si>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</si>
  <si>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</si>
  <si>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</si>
  <si>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</si>
  <si>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</si>
  <si>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</si>
  <si>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</si>
  <si>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</si>
  <si>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</si>
  <si>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</si>
  <si>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</si>
  <si>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</si>
  <si>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</si>
  <si>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</si>
  <si>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</si>
  <si>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</si>
  <si>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</si>
  <si>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</si>
  <si>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</si>
  <si>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</si>
  <si>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</si>
  <si>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</si>
  <si>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</si>
  <si>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</si>
  <si>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</si>
  <si>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</si>
  <si>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</si>
  <si>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</si>
  <si>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</si>
  <si>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</si>
  <si>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</si>
  <si>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</si>
  <si>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</si>
  <si>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</si>
  <si>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</si>
  <si>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</si>
  <si>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</si>
  <si>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</si>
  <si>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</si>
  <si>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</si>
  <si>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</si>
  <si>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</si>
  <si>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</si>
  <si>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</si>
  <si>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</si>
  <si>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</si>
  <si>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</si>
  <si>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</si>
  <si>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</si>
  <si>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</si>
  <si>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</si>
  <si>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</si>
  <si>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</si>
  <si>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</si>
  <si>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</si>
  <si>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</si>
  <si>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</si>
  <si>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</si>
  <si>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</si>
  <si>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</si>
  <si>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</si>
  <si>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</si>
  <si>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</si>
  <si>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</si>
  <si>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</si>
  <si>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</si>
  <si>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</si>
  <si>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</si>
  <si>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</si>
  <si>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</si>
  <si>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</si>
  <si>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</si>
  <si>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</si>
  <si>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</si>
  <si>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</si>
  <si>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</si>
  <si>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</si>
  <si>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</si>
  <si>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</si>
  <si>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</si>
  <si>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</si>
  <si>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</si>
  <si>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</si>
  <si>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</si>
  <si>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</si>
  <si>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</si>
  <si>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</si>
  <si>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</si>
  <si>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</si>
  <si>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</si>
  <si>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</si>
  <si>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</si>
  <si>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</si>
  <si>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</si>
  <si>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</si>
  <si>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</si>
  <si>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</si>
  <si>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</si>
  <si>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</si>
  <si>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</si>
  <si>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</si>
  <si>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</si>
  <si>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</si>
  <si>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</si>
  <si>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</si>
  <si>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</si>
  <si>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</si>
  <si>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</si>
  <si>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</si>
  <si>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</si>
  <si>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</si>
  <si>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</si>
  <si>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</si>
  <si>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</si>
  <si>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</si>
  <si>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</si>
  <si>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</si>
  <si>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</si>
  <si>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</si>
  <si>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</si>
  <si>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</si>
  <si>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</si>
  <si>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</si>
  <si>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</si>
  <si>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</si>
  <si>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</si>
  <si>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</si>
  <si>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</si>
  <si>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</si>
  <si>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</si>
  <si>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</si>
  <si>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</si>
  <si>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</si>
  <si>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</si>
  <si>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</si>
  <si>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</si>
  <si>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</si>
  <si>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</si>
  <si>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</si>
  <si>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</si>
  <si>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</si>
  <si>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</si>
  <si>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</si>
  <si>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</si>
  <si>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</si>
  <si>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</si>
  <si>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</si>
  <si>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</si>
  <si>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</si>
  <si>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</si>
  <si>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</si>
  <si>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</si>
  <si>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</si>
  <si>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</si>
  <si>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</si>
  <si>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</si>
  <si>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</si>
  <si>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</si>
  <si>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</si>
  <si>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</si>
  <si>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</si>
  <si>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</si>
  <si>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</si>
  <si>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</si>
  <si>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</si>
  <si>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</si>
  <si>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</si>
  <si>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</si>
  <si>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</si>
  <si>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</si>
  <si>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</si>
  <si>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</si>
  <si>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</si>
  <si>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</si>
  <si>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</si>
  <si>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</si>
  <si>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</si>
  <si>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</si>
  <si>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</si>
  <si>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</si>
  <si>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</si>
  <si>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</si>
  <si>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</si>
  <si>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</si>
  <si>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</si>
  <si>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</si>
  <si>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</si>
  <si>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</si>
  <si>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</si>
  <si>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</si>
  <si>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</si>
  <si>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</si>
  <si>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</si>
  <si>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</si>
  <si>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</si>
  <si>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</si>
  <si>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</si>
  <si>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</si>
  <si>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</si>
  <si>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</si>
  <si>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</si>
  <si>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</si>
  <si>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</si>
  <si>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</si>
  <si>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</si>
  <si>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</si>
  <si>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</si>
  <si>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</si>
  <si>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</si>
  <si>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</si>
  <si>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</si>
  <si>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</si>
  <si>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</si>
  <si>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</si>
  <si>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</si>
  <si>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</si>
  <si>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</si>
  <si>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</si>
  <si>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</si>
  <si>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</si>
  <si>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</si>
  <si>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</si>
  <si>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</si>
  <si>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</si>
  <si>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</si>
  <si>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</si>
  <si>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</si>
  <si>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</si>
  <si>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</si>
  <si>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</si>
  <si>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</si>
  <si>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</si>
  <si>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</si>
  <si>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</si>
  <si>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</si>
  <si>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</si>
  <si>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</si>
  <si>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</si>
  <si>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</si>
  <si>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</si>
  <si>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</si>
  <si>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</si>
  <si>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</si>
  <si>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</si>
  <si>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</si>
  <si>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</si>
  <si>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</si>
  <si>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</si>
  <si>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</si>
  <si>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</si>
  <si>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</si>
  <si>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</si>
  <si>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</si>
  <si>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</si>
  <si>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</si>
  <si>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</si>
  <si>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</si>
  <si>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</si>
  <si>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</si>
  <si>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</si>
  <si>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</si>
  <si>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</si>
  <si>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</si>
  <si>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</si>
  <si>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</si>
  <si>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</si>
  <si>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</si>
  <si>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</si>
  <si>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</si>
  <si>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</si>
  <si>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</si>
  <si>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</si>
  <si>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</si>
  <si>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</si>
  <si>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</si>
  <si>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</si>
  <si>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</si>
  <si>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</si>
  <si>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</si>
  <si>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</si>
  <si>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</si>
  <si>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</si>
  <si>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</si>
  <si>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</si>
  <si>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</si>
  <si>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</si>
  <si>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</si>
  <si>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</si>
  <si>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</si>
  <si>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</si>
  <si>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</si>
  <si>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</si>
  <si>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</si>
  <si>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</si>
  <si>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</si>
  <si>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</si>
  <si>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</si>
  <si>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</si>
  <si>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</si>
  <si>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</si>
  <si>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</si>
  <si>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</si>
  <si>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</si>
  <si>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</si>
  <si>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</si>
  <si>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</si>
  <si>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</si>
  <si>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</si>
  <si>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</si>
  <si>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</si>
  <si>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</si>
  <si>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</si>
  <si>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</si>
  <si>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</si>
  <si>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</si>
  <si>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</si>
  <si>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</si>
  <si>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</si>
  <si>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</si>
  <si>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</si>
  <si>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</si>
  <si>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</si>
  <si>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</si>
  <si>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</si>
  <si>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</si>
  <si>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</si>
  <si>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</si>
  <si>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</si>
  <si>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</si>
  <si>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</si>
  <si>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</si>
  <si>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</si>
  <si>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</si>
  <si>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</si>
  <si>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</si>
  <si>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</si>
  <si>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</si>
  <si>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</si>
  <si>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</si>
  <si>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</si>
  <si>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</si>
  <si>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</si>
  <si>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</si>
  <si>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</si>
  <si>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</si>
  <si>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</si>
  <si>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</si>
  <si>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</si>
  <si>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</si>
  <si>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</si>
  <si>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</si>
  <si>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</si>
  <si>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</si>
  <si>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</si>
  <si>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</si>
  <si>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</si>
  <si>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</si>
  <si>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</si>
  <si>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</si>
  <si>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</si>
  <si>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</si>
  <si>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</si>
  <si>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</si>
  <si>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</si>
  <si>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</si>
  <si>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</si>
  <si>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</si>
  <si>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</si>
  <si>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</si>
  <si>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</si>
  <si>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</si>
  <si>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</si>
  <si>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</si>
  <si>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</si>
  <si>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</si>
  <si>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</si>
  <si>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</si>
  <si>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</si>
  <si>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</si>
  <si>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</si>
  <si>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</si>
  <si>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</si>
  <si>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</si>
  <si>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</si>
  <si>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</si>
  <si>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</si>
  <si>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</si>
  <si>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</si>
  <si>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</si>
  <si>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</si>
  <si>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</si>
  <si>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</si>
  <si>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</si>
  <si>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</si>
  <si>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</si>
  <si>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</si>
  <si>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</si>
  <si>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</si>
  <si>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</si>
  <si>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</si>
  <si>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</si>
  <si>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</si>
  <si>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</si>
  <si>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</si>
  <si>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</si>
  <si>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</si>
  <si>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</si>
  <si>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</si>
  <si>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</si>
  <si>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</si>
  <si>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</si>
  <si>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</si>
  <si>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</si>
  <si>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</si>
  <si>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</si>
  <si>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</si>
  <si>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</si>
  <si>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</si>
  <si>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</si>
  <si>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</si>
  <si>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</si>
  <si>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</si>
  <si>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</si>
  <si>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</si>
  <si>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</si>
  <si>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</si>
  <si>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</si>
  <si>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</si>
  <si>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</si>
  <si>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</si>
  <si>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</si>
  <si>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</si>
  <si>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</si>
  <si>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</si>
  <si>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</si>
  <si>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</si>
  <si>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</si>
  <si>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</si>
  <si>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</si>
  <si>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</si>
  <si>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</si>
  <si>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</si>
  <si>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</si>
  <si>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</si>
  <si>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</si>
  <si>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</si>
  <si>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</si>
  <si>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</si>
  <si>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</si>
  <si>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</si>
  <si>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</si>
  <si>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</si>
  <si>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</si>
  <si>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</si>
  <si>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</si>
  <si>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</si>
  <si>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</si>
  <si>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</si>
  <si>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</si>
  <si>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</si>
  <si>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</si>
  <si>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</si>
  <si>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</si>
  <si>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</si>
  <si>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</si>
  <si>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</si>
  <si>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</si>
  <si>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</si>
  <si>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</si>
  <si>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</si>
  <si>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</si>
  <si>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</si>
  <si>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</si>
  <si>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</si>
  <si>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</si>
  <si>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</si>
  <si>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</si>
  <si>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</si>
  <si>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</si>
  <si>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</si>
  <si>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</si>
  <si>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</si>
  <si>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</si>
  <si>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</si>
  <si>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</si>
  <si>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</si>
  <si>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</si>
  <si>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</si>
  <si>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</si>
  <si>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</si>
  <si>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</si>
  <si>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</si>
  <si>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</si>
  <si>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</si>
  <si>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</si>
  <si>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</si>
  <si>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</si>
  <si>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</si>
  <si>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</si>
  <si>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</si>
  <si>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</si>
  <si>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</si>
  <si>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</si>
  <si>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</si>
  <si>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</si>
  <si>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</si>
  <si>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</si>
  <si>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</si>
  <si>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</si>
  <si>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</si>
  <si>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</si>
  <si>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</si>
  <si>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</si>
  <si>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</si>
  <si>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</si>
  <si>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</si>
  <si>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</si>
  <si>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</si>
  <si>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</si>
  <si>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</si>
  <si>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</si>
  <si>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</si>
  <si>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</si>
  <si>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</si>
  <si>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</si>
  <si>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</si>
  <si>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</si>
  <si>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</si>
  <si>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</si>
  <si>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</si>
  <si>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</si>
  <si>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</si>
  <si>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</si>
  <si>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</si>
  <si>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</si>
  <si>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</si>
  <si>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</si>
  <si>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</si>
  <si>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</si>
  <si>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</si>
  <si>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</si>
  <si>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</si>
  <si>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</si>
  <si>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</si>
  <si>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</si>
  <si>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</si>
  <si>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</si>
  <si>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</si>
  <si>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</si>
  <si>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</si>
  <si>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</si>
  <si>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</si>
  <si>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</si>
  <si>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</si>
  <si>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</si>
  <si>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</si>
  <si>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</si>
  <si>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</si>
  <si>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</si>
  <si>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</si>
  <si>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</si>
  <si>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</si>
  <si>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</si>
  <si>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</si>
  <si>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</si>
  <si>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</si>
  <si>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</si>
  <si>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</si>
  <si>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</si>
  <si>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</si>
  <si>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</si>
  <si>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</si>
  <si>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</si>
  <si>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</si>
  <si>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</si>
  <si>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</si>
  <si>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</si>
  <si>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</si>
  <si>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</si>
  <si>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</si>
  <si>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</si>
  <si>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</si>
  <si>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</si>
  <si>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</si>
  <si>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</si>
  <si>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</si>
  <si>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</si>
  <si>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</si>
  <si>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</si>
  <si>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</si>
  <si>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</si>
  <si>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</si>
  <si>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</si>
  <si>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</si>
  <si>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</si>
  <si>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</si>
  <si>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</si>
  <si>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</si>
  <si>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</si>
  <si>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</si>
  <si>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</si>
  <si>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</si>
  <si>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</si>
  <si>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</si>
  <si>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</si>
  <si>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</si>
  <si>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</si>
  <si>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</si>
  <si>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</si>
  <si>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</si>
  <si>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</si>
  <si>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</si>
  <si>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</si>
  <si>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</si>
  <si>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</si>
  <si>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</si>
  <si>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</si>
  <si>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</si>
  <si>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</si>
  <si>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</si>
  <si>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</si>
  <si>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</si>
  <si>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</si>
  <si>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</si>
  <si>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</si>
  <si>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</si>
  <si>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</si>
  <si>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</si>
  <si>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</si>
  <si>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</si>
  <si>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</si>
  <si>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</si>
  <si>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</si>
  <si>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</si>
  <si>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</si>
  <si>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</si>
  <si>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</si>
  <si>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</si>
  <si>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</si>
  <si>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</si>
  <si>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</si>
  <si>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</si>
  <si>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</si>
  <si>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</si>
  <si>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</si>
  <si>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</si>
  <si>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</si>
  <si>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</si>
  <si>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</si>
  <si>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</si>
  <si>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</si>
  <si>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</si>
  <si>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</si>
  <si>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</si>
  <si>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</si>
  <si>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</si>
  <si>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</si>
  <si>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</si>
  <si>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</si>
  <si>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</si>
  <si>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</si>
  <si>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</si>
  <si>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</si>
  <si>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</si>
  <si>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</si>
  <si>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</si>
  <si>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</si>
  <si>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</si>
  <si>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</si>
  <si>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</si>
  <si>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</si>
  <si>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</si>
  <si>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</si>
  <si>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</si>
  <si>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</si>
  <si>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</si>
  <si>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</si>
  <si>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</si>
  <si>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</si>
  <si>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</si>
  <si>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</si>
  <si>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</si>
  <si>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</si>
  <si>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</si>
  <si>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</si>
  <si>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</si>
  <si>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</si>
  <si>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</si>
  <si>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</si>
  <si>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</si>
  <si>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</si>
  <si>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</si>
  <si>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</si>
  <si>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</si>
  <si>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</si>
  <si>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</si>
  <si>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</si>
  <si>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</si>
  <si>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</si>
  <si>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</si>
  <si>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</si>
  <si>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</si>
  <si>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</si>
  <si>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</si>
  <si>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</si>
  <si>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</si>
  <si>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</si>
  <si>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</si>
  <si>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</si>
  <si>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</si>
  <si>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</si>
  <si>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</si>
  <si>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</si>
  <si>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</si>
  <si>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</si>
  <si>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</si>
  <si>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</si>
  <si>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</si>
  <si>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</si>
  <si>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</si>
  <si>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</si>
  <si>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</si>
  <si>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</si>
  <si>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</si>
  <si>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</si>
  <si>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</si>
  <si>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</si>
  <si>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</si>
  <si>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</si>
  <si>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</si>
  <si>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</si>
  <si>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</si>
  <si>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</si>
  <si>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</si>
  <si>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</si>
  <si>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</si>
  <si>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</si>
  <si>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</si>
  <si>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</si>
  <si>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</si>
  <si>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</si>
  <si>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</si>
  <si>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</si>
  <si>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</si>
  <si>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</si>
  <si>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</si>
  <si>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</si>
  <si>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</si>
  <si>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</si>
  <si>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</si>
  <si>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</si>
  <si>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</si>
  <si>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</si>
  <si>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</si>
  <si>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</si>
  <si>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</si>
  <si>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</si>
  <si>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</si>
  <si>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</si>
  <si>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</si>
  <si>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</si>
  <si>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</si>
  <si>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</si>
  <si>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</si>
  <si>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</si>
  <si>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</si>
  <si>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</si>
  <si>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</si>
  <si>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</si>
  <si>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</si>
  <si>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</si>
  <si>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</si>
  <si>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</si>
  <si>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</si>
  <si>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</si>
  <si>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</si>
  <si>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</si>
  <si>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</si>
  <si>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</si>
  <si>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</si>
  <si>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</si>
  <si>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</si>
  <si>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</si>
  <si>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</si>
  <si>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</si>
  <si>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</si>
  <si>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</si>
  <si>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</si>
  <si>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</si>
  <si>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</si>
  <si>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</si>
  <si>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</si>
  <si>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</si>
  <si>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</si>
  <si>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</si>
  <si>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</si>
  <si>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</si>
  <si>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</si>
  <si>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</si>
  <si>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</si>
  <si>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</si>
  <si>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</si>
  <si>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</si>
  <si>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</si>
  <si>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</si>
  <si>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</si>
  <si>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</si>
  <si>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</si>
  <si>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</si>
  <si>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</si>
  <si>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</si>
  <si>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</si>
  <si>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</si>
  <si>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</si>
  <si>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</si>
  <si>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</si>
  <si>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</si>
  <si>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</si>
  <si>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</si>
  <si>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</si>
  <si>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</si>
  <si>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</si>
  <si>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</si>
  <si>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</si>
  <si>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</si>
  <si>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</si>
  <si>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</si>
  <si>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</si>
  <si>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</si>
  <si>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</si>
  <si>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</si>
  <si>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</si>
  <si>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</si>
  <si>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</si>
  <si>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</si>
  <si>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</si>
  <si>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</si>
  <si>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</si>
  <si>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</si>
  <si>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</si>
  <si>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</si>
  <si>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</si>
  <si>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</si>
  <si>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</si>
  <si>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</si>
  <si>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</si>
  <si>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</si>
  <si>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</si>
  <si>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</si>
  <si>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</si>
  <si>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</si>
  <si>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</si>
  <si>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</si>
  <si>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</si>
  <si>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</si>
  <si>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</si>
  <si>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</si>
  <si>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</si>
  <si>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</si>
  <si>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</si>
  <si>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</si>
  <si>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</si>
  <si>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</si>
  <si>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</si>
  <si>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</si>
  <si>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</si>
  <si>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</si>
  <si>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</si>
  <si>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</si>
  <si>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</si>
  <si>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</si>
  <si>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</si>
  <si>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</si>
  <si>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</si>
  <si>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</si>
  <si>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</si>
  <si>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</si>
  <si>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</si>
  <si>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</si>
  <si>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</si>
  <si>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</si>
  <si>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</si>
  <si>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</si>
  <si>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</si>
  <si>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</si>
  <si>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</si>
  <si>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</si>
  <si>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</si>
  <si>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</si>
  <si>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</si>
  <si>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</si>
  <si>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</si>
  <si>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</si>
  <si>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</si>
  <si>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</si>
  <si>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</si>
  <si>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</si>
  <si>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</si>
  <si>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</si>
  <si>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</si>
  <si>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</si>
  <si>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</si>
  <si>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</si>
  <si>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</si>
  <si>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</si>
  <si>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</si>
  <si>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</si>
  <si>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</si>
  <si>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</si>
  <si>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</si>
  <si>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</si>
  <si>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</si>
  <si>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</si>
  <si>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</si>
  <si>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</si>
  <si>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</si>
  <si>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</si>
  <si>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</si>
  <si>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</si>
  <si>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</si>
  <si>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</si>
  <si>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</si>
  <si>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</si>
  <si>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</si>
  <si>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</si>
  <si>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</si>
  <si>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</si>
  <si>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</si>
  <si>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</si>
  <si>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</si>
  <si>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</si>
  <si>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</si>
  <si>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</si>
  <si>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</si>
  <si>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</si>
  <si>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</si>
  <si>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</si>
  <si>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</si>
  <si>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</si>
  <si>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</si>
  <si>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</si>
  <si>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</si>
  <si>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</si>
  <si>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</si>
  <si>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</si>
  <si>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</si>
  <si>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</si>
  <si>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</si>
  <si>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</si>
  <si>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</si>
  <si>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</si>
  <si>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</si>
  <si>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</si>
  <si>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</si>
  <si>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</si>
  <si>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</si>
  <si>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</si>
  <si>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</si>
  <si>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</si>
  <si>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</si>
  <si>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</si>
  <si>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</si>
  <si>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</si>
  <si>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</si>
  <si>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</si>
  <si>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</si>
  <si>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</si>
  <si>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</si>
  <si>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</si>
  <si>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</si>
  <si>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</si>
  <si>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</si>
  <si>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</si>
  <si>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</si>
  <si>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</si>
  <si>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</si>
  <si>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</si>
  <si>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</si>
  <si>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</si>
  <si>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</si>
  <si>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</si>
  <si>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</si>
  <si>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</si>
  <si>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</si>
  <si>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</si>
  <si>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</si>
  <si>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</si>
  <si>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</si>
  <si>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</si>
  <si>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</si>
  <si>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</si>
  <si>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</si>
  <si>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</si>
  <si>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</si>
  <si>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</si>
  <si>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</si>
  <si>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</si>
  <si>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</si>
  <si>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</si>
  <si>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</si>
  <si>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</si>
  <si>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</si>
  <si>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</si>
  <si>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</si>
  <si>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</si>
  <si>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</si>
  <si>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</si>
  <si>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</si>
  <si>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</si>
  <si>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</si>
  <si>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</si>
  <si>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</si>
  <si>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</si>
  <si>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</si>
  <si>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</si>
  <si>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</si>
  <si>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</si>
  <si>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</si>
  <si>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</si>
  <si>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</si>
  <si>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</si>
  <si>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</si>
  <si>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</si>
  <si>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</si>
  <si>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</si>
  <si>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</si>
  <si>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</si>
  <si>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</si>
  <si>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</si>
  <si>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</si>
  <si>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</si>
  <si>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</si>
  <si>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</si>
  <si>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</si>
  <si>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</si>
  <si>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</si>
  <si>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</si>
  <si>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</si>
  <si>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</si>
  <si>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</si>
  <si>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</si>
  <si>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</si>
  <si>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</si>
  <si>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</si>
  <si>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</si>
  <si>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</si>
  <si>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</si>
  <si>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</si>
  <si>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</si>
  <si>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</si>
  <si>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</si>
  <si>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</si>
  <si>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</si>
  <si>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</si>
  <si>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</si>
  <si>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</si>
  <si>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</si>
  <si>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</si>
  <si>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</si>
  <si>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</si>
  <si>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</si>
  <si>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</si>
  <si>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</si>
  <si>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</si>
  <si>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</si>
  <si>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</si>
  <si>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</si>
  <si>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</si>
  <si>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</si>
  <si>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</si>
  <si>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</si>
  <si>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</si>
  <si>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</si>
  <si>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</si>
  <si>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</si>
  <si>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</si>
  <si>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</si>
  <si>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</si>
  <si>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</si>
  <si>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</si>
  <si>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</si>
  <si>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</si>
  <si>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</si>
  <si>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</si>
  <si>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</si>
  <si>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</si>
  <si>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</si>
  <si>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</si>
  <si>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</si>
  <si>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</si>
  <si>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</si>
  <si>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</si>
  <si>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</si>
  <si>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</si>
  <si>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</si>
  <si>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</si>
  <si>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</si>
  <si>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</si>
  <si>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</si>
  <si>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</si>
  <si>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</si>
  <si>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</si>
  <si>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</si>
  <si>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</si>
  <si>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</si>
  <si>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</si>
  <si>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</si>
  <si>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</si>
  <si>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</si>
  <si>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</si>
  <si>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</si>
  <si>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</si>
  <si>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</si>
  <si>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</si>
  <si>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</si>
  <si>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</si>
  <si>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</si>
  <si>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</si>
  <si>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</si>
  <si>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</si>
  <si>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</si>
  <si>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</si>
  <si>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</si>
  <si>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</si>
  <si>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</si>
  <si>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</si>
  <si>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</si>
  <si>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</si>
  <si>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</si>
  <si>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</si>
  <si>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</si>
  <si>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</si>
  <si>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</si>
  <si>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</si>
  <si>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</si>
  <si>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</si>
  <si>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</si>
  <si>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</si>
  <si>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</si>
  <si>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</si>
  <si>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</si>
  <si>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</si>
  <si>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</si>
  <si>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</si>
  <si>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</si>
  <si>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</si>
  <si>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</si>
  <si>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</si>
  <si>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</si>
  <si>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</si>
  <si>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</si>
  <si>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</si>
  <si>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</si>
  <si>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</si>
  <si>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</si>
  <si>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</si>
  <si>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</si>
  <si>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</si>
  <si>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</si>
  <si>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</si>
  <si>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</si>
  <si>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</si>
  <si>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</si>
  <si>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</si>
  <si>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</si>
  <si>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</si>
  <si>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</si>
  <si>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</si>
  <si>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</si>
  <si>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</si>
  <si>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</si>
  <si>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</si>
  <si>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</si>
  <si>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</si>
  <si>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</si>
  <si>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</si>
  <si>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</si>
  <si>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</si>
  <si>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</si>
  <si>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</si>
  <si>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</si>
  <si>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</si>
  <si>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</si>
  <si>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</si>
  <si>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</si>
  <si>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</si>
  <si>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</si>
  <si>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</si>
  <si>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</si>
  <si>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</si>
  <si>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</si>
  <si>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</si>
  <si>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</si>
  <si>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</si>
  <si>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</si>
  <si>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</si>
  <si>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</si>
  <si>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</si>
  <si>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</si>
  <si>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</si>
  <si>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</si>
  <si>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</si>
  <si>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</si>
  <si>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</si>
  <si>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</si>
  <si>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</si>
  <si>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</si>
  <si>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</si>
  <si>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</si>
  <si>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</si>
  <si>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</si>
  <si>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</si>
  <si>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</si>
  <si>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</si>
  <si>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</si>
  <si>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</si>
  <si>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</si>
  <si>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</si>
  <si>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</si>
  <si>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</si>
  <si>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</si>
  <si>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</si>
  <si>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</si>
  <si>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</si>
  <si>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</si>
  <si>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</si>
  <si>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</si>
  <si>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</si>
  <si>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</si>
  <si>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</si>
  <si>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</si>
  <si>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</si>
  <si>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</si>
  <si>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</si>
  <si>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</si>
  <si>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</si>
  <si>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</si>
  <si>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</si>
  <si>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</si>
  <si>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</si>
  <si>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</si>
  <si>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</si>
  <si>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</si>
  <si>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</si>
  <si>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</si>
  <si>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</si>
  <si>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</si>
  <si>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</si>
  <si>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</si>
  <si>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</si>
  <si>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</si>
  <si>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</si>
  <si>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</si>
  <si>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</si>
  <si>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</si>
  <si>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</si>
  <si>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</si>
  <si>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</si>
  <si>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</si>
  <si>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</si>
  <si>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</si>
  <si>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</si>
  <si>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</si>
  <si>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</si>
  <si>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</si>
  <si>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</si>
  <si>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</si>
  <si>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</si>
  <si>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</si>
  <si>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</si>
  <si>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</si>
  <si>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</si>
  <si>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</si>
  <si>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</si>
  <si>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</si>
  <si>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</si>
  <si>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</si>
  <si>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</si>
  <si>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</si>
  <si>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</si>
  <si>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</si>
  <si>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</si>
  <si>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</si>
  <si>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</si>
  <si>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</si>
  <si>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</si>
  <si>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</si>
  <si>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</si>
  <si>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</si>
  <si>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</si>
  <si>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</si>
  <si>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</si>
  <si>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</si>
  <si>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</si>
  <si>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</si>
  <si>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</si>
  <si>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</si>
  <si>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</si>
  <si>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</si>
  <si>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</si>
  <si>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</si>
  <si>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</si>
  <si>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</si>
  <si>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</si>
  <si>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</si>
  <si>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</si>
  <si>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</si>
  <si>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</si>
  <si>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</si>
  <si>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</si>
  <si>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</si>
  <si>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</si>
  <si>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</si>
  <si>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</si>
  <si>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</si>
  <si>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</si>
  <si>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</si>
  <si>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</si>
  <si>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</si>
  <si>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</si>
  <si>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</si>
  <si>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</si>
  <si>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</si>
  <si>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</si>
  <si>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</si>
  <si>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</si>
  <si>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</si>
  <si>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</si>
  <si>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</si>
  <si>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</si>
  <si>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</si>
  <si>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</si>
  <si>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</si>
  <si>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</si>
  <si>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</si>
  <si>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</si>
  <si>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</si>
  <si>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</si>
  <si>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</si>
  <si>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</si>
  <si>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</si>
  <si>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</si>
  <si>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</si>
  <si>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</si>
  <si>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</si>
  <si>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</si>
  <si>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</si>
  <si>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</si>
  <si>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</si>
  <si>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</si>
  <si>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</si>
  <si>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</si>
  <si>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</si>
  <si>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</si>
  <si>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</si>
  <si>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</si>
  <si>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</si>
  <si>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</si>
  <si>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</si>
  <si>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</si>
  <si>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</si>
  <si>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</si>
  <si>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</si>
  <si>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</si>
  <si>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</si>
  <si>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</si>
  <si>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</si>
  <si>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</si>
  <si>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</si>
  <si>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</si>
  <si>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</si>
  <si>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</si>
  <si>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</si>
  <si>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</si>
  <si>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</si>
  <si>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</si>
  <si>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</si>
  <si>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</si>
  <si>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</si>
  <si>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</si>
  <si>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</si>
  <si>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</si>
  <si>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</si>
  <si>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</si>
  <si>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</si>
  <si>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</si>
  <si>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</si>
  <si>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</si>
  <si>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</si>
  <si>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</si>
  <si>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</si>
  <si>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</si>
  <si>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</si>
  <si>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</si>
  <si>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</si>
  <si>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</si>
  <si>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</si>
  <si>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</si>
  <si>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</si>
  <si>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</si>
  <si>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</si>
  <si>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</si>
  <si>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</si>
  <si>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</si>
  <si>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</si>
  <si>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</si>
  <si>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</si>
  <si>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</si>
  <si>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</si>
  <si>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</si>
  <si>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</si>
  <si>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</si>
  <si>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</si>
  <si>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</si>
  <si>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</si>
  <si>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</si>
  <si>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</si>
  <si>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</si>
  <si>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</si>
  <si>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</si>
  <si>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</si>
  <si>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</si>
  <si>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</si>
  <si>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</si>
  <si>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</si>
  <si>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</si>
  <si>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</si>
  <si>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</si>
  <si>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</si>
  <si>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</si>
  <si>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</si>
  <si>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</si>
  <si>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</si>
  <si>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</si>
  <si>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</si>
  <si>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</si>
  <si>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</si>
  <si>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</si>
  <si>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</si>
  <si>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</si>
  <si>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</si>
  <si>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</si>
  <si>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</si>
  <si>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</si>
  <si>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</si>
  <si>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</si>
  <si>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</si>
  <si>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</si>
  <si>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</si>
  <si>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</si>
  <si>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</si>
  <si>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</si>
  <si>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</si>
  <si>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</si>
  <si>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</si>
  <si>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</si>
  <si>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</si>
  <si>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</si>
  <si>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</si>
  <si>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</si>
  <si>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</si>
  <si>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</si>
  <si>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</si>
  <si>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</si>
  <si>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</si>
  <si>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</si>
  <si>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</si>
  <si>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</si>
  <si>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</si>
  <si>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</si>
  <si>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</si>
  <si>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</si>
  <si>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</si>
  <si>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</si>
  <si>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</si>
  <si>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</si>
  <si>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</si>
  <si>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</si>
  <si>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</si>
  <si>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</si>
  <si>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</si>
  <si>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</si>
  <si>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</si>
  <si>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</si>
  <si>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</si>
  <si>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</si>
  <si>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</si>
  <si>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</si>
  <si>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</si>
  <si>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</si>
  <si>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</si>
  <si>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</si>
  <si>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</si>
  <si>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</si>
  <si>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</si>
  <si>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</si>
  <si>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</si>
  <si>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</si>
  <si>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</si>
  <si>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</si>
  <si>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</si>
  <si>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</si>
  <si>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</si>
  <si>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</si>
  <si>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</si>
  <si>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</si>
  <si>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</si>
  <si>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</si>
  <si>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</si>
  <si>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</si>
  <si>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</si>
  <si>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</si>
  <si>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</si>
  <si>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</si>
  <si>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</si>
  <si>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</si>
  <si>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</si>
  <si>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</si>
  <si>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</si>
  <si>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</si>
  <si>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</si>
  <si>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</si>
  <si>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</si>
  <si>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</si>
  <si>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</si>
  <si>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</si>
  <si>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</si>
  <si>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</si>
  <si>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</si>
  <si>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</si>
  <si>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</si>
  <si>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</si>
  <si>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</si>
  <si>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</si>
  <si>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</si>
  <si>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</si>
  <si>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</si>
  <si>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</si>
  <si>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</si>
  <si>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</si>
  <si>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</si>
  <si>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</si>
  <si>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</si>
  <si>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</si>
  <si>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</si>
  <si>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</si>
  <si>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</si>
  <si>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</si>
  <si>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</si>
  <si>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</si>
  <si>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</si>
  <si>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</si>
  <si>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</si>
  <si>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</si>
  <si>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</si>
  <si>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</si>
  <si>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</si>
  <si>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</si>
  <si>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</si>
  <si>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</si>
  <si>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</si>
  <si>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</si>
  <si>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</si>
  <si>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</si>
  <si>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</si>
  <si>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</si>
  <si>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</si>
  <si>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</si>
  <si>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</si>
  <si>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</si>
  <si>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</si>
  <si>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</si>
  <si>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</si>
  <si>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</si>
  <si>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</si>
  <si>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</si>
  <si>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</si>
  <si>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</si>
  <si>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</si>
  <si>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</si>
  <si>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</si>
  <si>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</si>
  <si>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</si>
  <si>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</si>
  <si>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</si>
  <si>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</si>
  <si>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</si>
  <si>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</si>
  <si>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</si>
  <si>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</si>
  <si>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</si>
  <si>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</si>
  <si>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</si>
  <si>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</si>
  <si>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</si>
  <si>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</si>
  <si>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</si>
  <si>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</si>
  <si>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</si>
  <si>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</si>
  <si>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</si>
  <si>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</si>
  <si>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</si>
  <si>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</si>
  <si>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</si>
  <si>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</si>
  <si>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</si>
  <si>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</si>
  <si>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</si>
  <si>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</si>
  <si>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</si>
  <si>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</si>
  <si>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</si>
  <si>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</si>
  <si>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</si>
  <si>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</si>
  <si>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</si>
  <si>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</si>
  <si>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</si>
  <si>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</si>
  <si>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</si>
  <si>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</si>
  <si>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</si>
  <si>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</si>
  <si>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</si>
  <si>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</si>
  <si>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</si>
  <si>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</si>
  <si>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</si>
  <si>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</si>
  <si>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</si>
  <si>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</si>
  <si>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</si>
  <si>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</si>
  <si>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</si>
  <si>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</si>
  <si>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</si>
  <si>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</si>
  <si>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</si>
  <si>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</si>
  <si>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</si>
  <si>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</si>
  <si>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</si>
  <si>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</si>
  <si>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</si>
  <si>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</si>
  <si>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</si>
  <si>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</si>
  <si>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</si>
  <si>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</si>
  <si>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</si>
  <si>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</si>
  <si>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</si>
  <si>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</si>
  <si>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</si>
  <si>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</si>
  <si>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</si>
  <si>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</si>
  <si>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</si>
  <si>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</si>
  <si>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</si>
  <si>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</si>
  <si>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</si>
  <si>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</si>
  <si>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</si>
  <si>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</si>
  <si>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</si>
  <si>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</si>
  <si>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</si>
  <si>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</si>
  <si>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</si>
  <si>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</si>
  <si>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</si>
  <si>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</si>
  <si>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</si>
  <si>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</si>
  <si>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</si>
  <si>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</si>
  <si>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</si>
  <si>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</si>
  <si>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</si>
  <si>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</si>
  <si>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</si>
  <si>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</si>
  <si>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</si>
  <si>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</si>
  <si>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</si>
  <si>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</si>
  <si>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</si>
  <si>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</si>
  <si>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</si>
  <si>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</si>
  <si>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</si>
  <si>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</si>
  <si>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</si>
  <si>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</si>
  <si>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</si>
  <si>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</si>
  <si>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</si>
  <si>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</si>
  <si>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</si>
  <si>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</si>
  <si>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</si>
  <si>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</si>
  <si>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</si>
  <si>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</si>
  <si>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</si>
  <si>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</si>
  <si>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</si>
  <si>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</si>
  <si>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</si>
  <si>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</si>
  <si>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</si>
  <si>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</si>
  <si>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</si>
  <si>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</si>
  <si>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</si>
  <si>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</si>
  <si>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</si>
  <si>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</si>
  <si>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</si>
  <si>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</si>
  <si>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</si>
  <si>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</si>
  <si>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</si>
  <si>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</si>
  <si>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</si>
  <si>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</si>
  <si>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</si>
  <si>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</si>
  <si>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</si>
  <si>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</si>
  <si>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</si>
  <si>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</si>
  <si>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</si>
  <si>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</si>
  <si>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</si>
  <si>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</si>
  <si>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</si>
  <si>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</si>
  <si>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</si>
  <si>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</si>
  <si>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</si>
  <si>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</si>
  <si>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</si>
  <si>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</si>
  <si>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</si>
  <si>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</si>
  <si>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</si>
  <si>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</si>
  <si>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</si>
  <si>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</si>
  <si>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</si>
  <si>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</si>
  <si>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</si>
  <si>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</si>
  <si>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</si>
  <si>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</si>
  <si>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</si>
  <si>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</si>
  <si>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</si>
  <si>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</si>
  <si>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</si>
  <si>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</si>
  <si>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</si>
  <si>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</si>
  <si>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</si>
  <si>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</si>
  <si>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</si>
  <si>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</si>
  <si>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</si>
  <si>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</si>
  <si>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</si>
  <si>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</si>
  <si>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</si>
  <si>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</si>
  <si>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</si>
  <si>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</si>
  <si>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</si>
  <si>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</si>
  <si>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</si>
  <si>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</si>
  <si>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</si>
  <si>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</si>
  <si>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</si>
  <si>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</si>
  <si>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</si>
  <si>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</si>
  <si>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</si>
  <si>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</si>
  <si>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</si>
  <si>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</si>
  <si>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</si>
  <si>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</si>
  <si>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</si>
  <si>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</si>
  <si>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</si>
  <si>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</si>
  <si>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</si>
  <si>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</si>
  <si>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</si>
  <si>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</si>
  <si>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</si>
  <si>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</si>
  <si>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</si>
  <si>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</si>
  <si>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</si>
  <si>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</si>
  <si>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</si>
  <si>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</si>
  <si>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</si>
  <si>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</si>
  <si>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</si>
  <si>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</si>
  <si>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</si>
  <si>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</si>
  <si>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</si>
  <si>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</si>
  <si>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</si>
  <si>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</si>
  <si>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</si>
  <si>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</si>
  <si>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</si>
  <si>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</si>
  <si>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</si>
  <si>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</si>
  <si>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</si>
  <si>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</si>
  <si>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</si>
  <si>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</si>
  <si>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</si>
  <si>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</si>
  <si>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</si>
  <si>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</si>
  <si>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</si>
  <si>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</si>
  <si>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</si>
  <si>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</si>
  <si>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</si>
  <si>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</si>
  <si>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</si>
  <si>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</si>
  <si>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</si>
  <si>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</si>
  <si>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</si>
  <si>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</si>
  <si>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</si>
  <si>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</si>
  <si>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</si>
  <si>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</si>
  <si>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</si>
  <si>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</si>
  <si>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</si>
  <si>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</si>
  <si>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</si>
  <si>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</si>
  <si>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</si>
  <si>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</si>
  <si>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</si>
  <si>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</si>
  <si>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</si>
  <si>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</si>
  <si>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</si>
  <si>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</si>
  <si>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</si>
  <si>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</si>
  <si>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</si>
  <si>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</si>
  <si>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</si>
  <si>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</si>
  <si>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</si>
  <si>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</si>
  <si>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</si>
  <si>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</si>
  <si>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</si>
  <si>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</si>
  <si>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</si>
  <si>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</si>
  <si>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</si>
  <si>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</si>
  <si>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</si>
  <si>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</si>
  <si>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</si>
  <si>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</si>
  <si>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</si>
  <si>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</si>
  <si>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</si>
  <si>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</si>
  <si>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</si>
  <si>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</si>
  <si>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</si>
  <si>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</si>
  <si>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</si>
  <si>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</si>
  <si>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</si>
  <si>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</si>
  <si>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</si>
  <si>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</si>
  <si>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</si>
  <si>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</si>
  <si>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</si>
  <si>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</si>
  <si>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</si>
  <si>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</si>
  <si>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</si>
  <si>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</si>
  <si>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</si>
  <si>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</si>
  <si>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</si>
  <si>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</si>
  <si>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</si>
  <si>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</si>
  <si>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</si>
  <si>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</si>
  <si>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</si>
  <si>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</si>
  <si>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</si>
  <si>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</si>
  <si>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</si>
  <si>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</si>
  <si>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</si>
  <si>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</si>
  <si>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</si>
  <si>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</si>
  <si>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</si>
  <si>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</si>
  <si>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</si>
  <si>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</si>
  <si>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</si>
  <si>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</si>
  <si>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</si>
  <si>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</si>
  <si>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</si>
  <si>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</si>
  <si>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</si>
  <si>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</si>
  <si>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</si>
  <si>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</si>
  <si>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</si>
  <si>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</si>
  <si>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</si>
  <si>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</si>
  <si>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</si>
  <si>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</si>
  <si>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</si>
  <si>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</si>
  <si>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</si>
  <si>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</si>
  <si>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</si>
  <si>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</si>
  <si>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</si>
  <si>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</si>
  <si>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</si>
  <si>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</si>
  <si>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</si>
  <si>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</si>
  <si>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</si>
  <si>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</si>
  <si>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</si>
  <si>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</si>
  <si>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</si>
  <si>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</si>
  <si>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</si>
  <si>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</si>
  <si>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</si>
  <si>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</si>
  <si>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</si>
  <si>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</si>
  <si>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</si>
  <si>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</si>
  <si>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</si>
  <si>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</si>
  <si>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</si>
  <si>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</si>
  <si>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</si>
  <si>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</si>
  <si>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</si>
  <si>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</si>
  <si>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</si>
  <si>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</si>
  <si>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</si>
  <si>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</si>
  <si>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</si>
  <si>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</si>
  <si>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</si>
  <si>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</si>
  <si>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</si>
  <si>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</si>
  <si>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</si>
  <si>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</si>
  <si>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</si>
  <si>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</si>
  <si>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</si>
  <si>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</si>
  <si>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</si>
  <si>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</si>
  <si>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</si>
  <si>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</si>
  <si>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</si>
  <si>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</si>
  <si>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</si>
  <si>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</si>
  <si>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</si>
  <si>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</si>
  <si>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</si>
  <si>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</si>
  <si>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</si>
  <si>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</si>
  <si>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</si>
  <si>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</si>
  <si>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</si>
  <si>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</si>
  <si>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</si>
  <si>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</si>
  <si>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</si>
  <si>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</si>
  <si>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</si>
  <si>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</si>
  <si>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</si>
  <si>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</si>
  <si>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</si>
  <si>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</si>
  <si>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</si>
  <si>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</si>
  <si>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</si>
  <si>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</si>
  <si>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</si>
  <si>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</si>
  <si>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</si>
  <si>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</si>
  <si>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</si>
  <si>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</si>
  <si>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</si>
  <si>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</si>
  <si>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</si>
  <si>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</si>
  <si>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</si>
  <si>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</si>
  <si>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</si>
  <si>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</si>
  <si>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</si>
  <si>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</si>
  <si>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</si>
  <si>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</si>
  <si>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</si>
  <si>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</si>
  <si>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</si>
  <si>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</si>
  <si>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</si>
  <si>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</si>
  <si>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</si>
  <si>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</si>
  <si>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</si>
  <si>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</si>
  <si>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</si>
  <si>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</si>
  <si>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</si>
  <si>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</si>
  <si>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</si>
  <si>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</si>
  <si>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</si>
  <si>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</si>
  <si>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</si>
  <si>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</si>
  <si>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</si>
  <si>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</si>
  <si>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</si>
  <si>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</si>
  <si>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</si>
  <si>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</si>
  <si>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</si>
  <si>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</si>
  <si>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</si>
  <si>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</si>
  <si>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</si>
  <si>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</si>
  <si>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</si>
  <si>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</si>
  <si>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</si>
  <si>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</si>
  <si>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</si>
  <si>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</si>
  <si>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</si>
  <si>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</si>
  <si>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</si>
  <si>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</si>
  <si>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</si>
  <si>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</si>
  <si>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</si>
  <si>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</si>
  <si>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</si>
  <si>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</si>
  <si>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</si>
  <si>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</si>
  <si>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</si>
  <si>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</si>
  <si>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</si>
  <si>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</si>
  <si>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</si>
  <si>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</si>
  <si>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</si>
  <si>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</si>
  <si>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</si>
  <si>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</si>
  <si>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</si>
  <si>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</si>
  <si>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</si>
  <si>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</si>
  <si>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</si>
  <si>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</si>
  <si>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</si>
  <si>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</si>
  <si>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</si>
  <si>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</si>
  <si>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</si>
  <si>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</si>
  <si>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</si>
  <si>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</si>
  <si>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</si>
  <si>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</si>
  <si>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</si>
  <si>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</si>
  <si>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</si>
  <si>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</si>
  <si>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</si>
  <si>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</si>
  <si>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</si>
  <si>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</si>
  <si>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</si>
  <si>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</si>
  <si>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</si>
  <si>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</si>
  <si>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</si>
  <si>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</si>
  <si>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</si>
  <si>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</si>
  <si>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</si>
  <si>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</si>
  <si>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</si>
  <si>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</si>
  <si>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</si>
  <si>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</si>
  <si>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</si>
  <si>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</si>
  <si>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</si>
  <si>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</si>
  <si>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</si>
  <si>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</si>
  <si>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</si>
  <si>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</si>
  <si>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</si>
  <si>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</si>
  <si>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</si>
  <si>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</si>
  <si>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</si>
  <si>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</si>
  <si>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</si>
  <si>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</si>
  <si>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</si>
  <si>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</si>
  <si>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</si>
  <si>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</si>
  <si>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</si>
  <si>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</si>
  <si>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</si>
  <si>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</si>
  <si>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</si>
  <si>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</si>
  <si>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</si>
  <si>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</si>
  <si>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</si>
  <si>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</si>
  <si>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</si>
  <si>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</si>
  <si>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</si>
  <si>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</si>
  <si>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</si>
  <si>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</si>
  <si>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</si>
  <si>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</si>
  <si>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</si>
  <si>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</si>
  <si>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</si>
  <si>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</si>
  <si>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</si>
  <si>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</si>
  <si>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</si>
  <si>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</si>
  <si>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</si>
  <si>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</si>
  <si>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</si>
  <si>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</si>
  <si>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</si>
  <si>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</si>
  <si>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</si>
  <si>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</si>
  <si>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</si>
  <si>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</si>
  <si>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</si>
  <si>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</si>
  <si>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</si>
  <si>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</si>
  <si>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</si>
  <si>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</si>
  <si>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</si>
  <si>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</si>
  <si>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</si>
  <si>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</si>
  <si>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</si>
  <si>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</si>
  <si>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</si>
  <si>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</si>
  <si>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</si>
  <si>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</si>
  <si>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</si>
  <si>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</si>
  <si>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</si>
  <si>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</si>
  <si>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</si>
  <si>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</si>
  <si>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</si>
  <si>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</si>
  <si>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</si>
  <si>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</si>
  <si>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</si>
  <si>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</si>
  <si>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</si>
  <si>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</si>
  <si>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</si>
  <si>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</si>
  <si>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</si>
  <si>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</si>
  <si>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</si>
  <si>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</si>
  <si>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</si>
  <si>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</si>
  <si>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</si>
  <si>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</si>
  <si>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</si>
  <si>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</si>
  <si>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</si>
  <si>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</si>
  <si>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</si>
  <si>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</si>
  <si>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</si>
  <si>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</si>
  <si>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</si>
  <si>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</si>
  <si>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</si>
  <si>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</si>
  <si>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</si>
  <si>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</si>
  <si>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</si>
  <si>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</si>
  <si>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</si>
  <si>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</si>
  <si>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</si>
  <si>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</si>
  <si>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</si>
  <si>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</si>
  <si>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</si>
  <si>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</si>
  <si>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</si>
  <si>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</si>
  <si>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</si>
  <si>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</si>
  <si>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</si>
  <si>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</si>
  <si>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</si>
  <si>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</si>
  <si>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</si>
  <si>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</si>
  <si>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</si>
  <si>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</si>
  <si>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</si>
  <si>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</si>
  <si>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</si>
  <si>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</si>
  <si>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</si>
  <si>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</si>
  <si>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</si>
  <si>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</si>
  <si>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</si>
  <si>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</si>
  <si>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</si>
  <si>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</si>
  <si>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</si>
  <si>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</si>
  <si>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</si>
  <si>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</si>
  <si>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</si>
  <si>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</si>
  <si>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</si>
  <si>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</si>
  <si>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</si>
  <si>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</si>
  <si>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</si>
  <si>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</si>
  <si>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</si>
  <si>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</si>
  <si>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</si>
  <si>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</si>
  <si>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</si>
  <si>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</si>
  <si>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</si>
  <si>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</si>
  <si>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</si>
  <si>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</si>
  <si>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</si>
  <si>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</si>
  <si>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</si>
  <si>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</si>
  <si>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</si>
  <si>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</si>
  <si>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</si>
  <si>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</si>
  <si>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</si>
  <si>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</si>
  <si>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</si>
  <si>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</si>
  <si>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</si>
  <si>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</si>
  <si>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</si>
  <si>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</si>
  <si>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</si>
  <si>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</si>
  <si>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</si>
  <si>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</si>
  <si>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</si>
  <si>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</si>
  <si>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</si>
  <si>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</si>
  <si>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</si>
  <si>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</si>
  <si>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</si>
  <si>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</si>
  <si>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</si>
  <si>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</si>
  <si>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</si>
  <si>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</si>
  <si>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</si>
  <si>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</si>
  <si>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</si>
  <si>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</si>
  <si>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</si>
  <si>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</si>
  <si>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</si>
  <si>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</si>
  <si>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</si>
  <si>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</si>
  <si>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</si>
  <si>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</si>
  <si>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</si>
  <si>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</si>
  <si>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</si>
  <si>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</si>
  <si>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</si>
  <si>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</si>
  <si>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</si>
  <si>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</si>
  <si>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</si>
  <si>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</si>
  <si>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</si>
  <si>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</si>
  <si>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</si>
  <si>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</si>
  <si>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</si>
  <si>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</si>
  <si>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</si>
  <si>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</si>
  <si>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</si>
  <si>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</si>
  <si>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</si>
  <si>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</si>
  <si>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</si>
  <si>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</si>
  <si>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</si>
  <si>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</si>
  <si>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</si>
  <si>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</si>
  <si>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</si>
  <si>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</si>
  <si>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</si>
  <si>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</si>
  <si>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</si>
  <si>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</si>
  <si>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</si>
  <si>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</si>
  <si>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</si>
  <si>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</si>
  <si>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</si>
  <si>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</si>
  <si>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</si>
  <si>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</si>
  <si>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</si>
  <si>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</si>
  <si>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</si>
  <si>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</si>
  <si>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</si>
  <si>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</si>
  <si>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</si>
  <si>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</si>
  <si>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</si>
  <si>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</si>
  <si>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</si>
  <si>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</si>
  <si>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</si>
  <si>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</si>
  <si>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</si>
  <si>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</si>
  <si>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</si>
  <si>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</si>
  <si>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</si>
  <si>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</si>
  <si>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</si>
  <si>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</si>
  <si>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</si>
  <si>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</si>
  <si>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</si>
  <si>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</si>
  <si>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</si>
  <si>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</si>
  <si>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</si>
  <si>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</si>
  <si>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</si>
  <si>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</si>
  <si>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</si>
  <si>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</si>
  <si>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</si>
  <si>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</si>
  <si>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</si>
  <si>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</si>
  <si>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</si>
  <si>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</si>
  <si>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</si>
  <si>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</si>
  <si>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</si>
  <si>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</si>
  <si>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</si>
  <si>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</si>
  <si>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</si>
  <si>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</si>
  <si>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</si>
  <si>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</si>
  <si>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</si>
  <si>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</si>
  <si>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</si>
  <si>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</si>
  <si>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</si>
  <si>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</si>
  <si>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</si>
  <si>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</si>
  <si>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</si>
  <si>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</si>
  <si>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</si>
  <si>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</si>
  <si>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</si>
  <si>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</si>
  <si>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</si>
  <si>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</si>
  <si>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</si>
  <si>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</si>
  <si>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</si>
  <si>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</si>
  <si>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</si>
  <si>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</si>
  <si>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</si>
  <si>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</si>
  <si>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</si>
  <si>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</si>
  <si>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</si>
  <si>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</si>
  <si>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</si>
  <si>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</si>
  <si>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</si>
  <si>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</si>
  <si>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</si>
  <si>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</si>
  <si>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</si>
  <si>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</si>
  <si>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</si>
  <si>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</si>
  <si>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</si>
  <si>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</si>
  <si>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</si>
  <si>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</si>
  <si>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</si>
  <si>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</si>
  <si>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</si>
  <si>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</si>
  <si>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</si>
  <si>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</si>
  <si>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</si>
  <si>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</si>
  <si>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</si>
  <si>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</si>
  <si>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</si>
  <si>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</si>
  <si>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</si>
  <si>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</si>
  <si>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</si>
  <si>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</si>
  <si>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</si>
  <si>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</si>
  <si>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</si>
  <si>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</si>
  <si>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</si>
  <si>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</si>
  <si>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</si>
  <si>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</si>
  <si>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</si>
  <si>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</si>
  <si>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</si>
  <si>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</si>
  <si>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</si>
  <si>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</si>
  <si>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</si>
  <si>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</si>
  <si>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</si>
  <si>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</si>
  <si>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</si>
  <si>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</si>
  <si>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</si>
  <si>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</si>
  <si>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</si>
  <si>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</si>
  <si>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</si>
  <si>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</si>
  <si>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</si>
  <si>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</si>
  <si>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</si>
  <si>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</si>
  <si>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</si>
  <si>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</si>
  <si>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</si>
  <si>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</si>
  <si>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</si>
  <si>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</si>
  <si>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</si>
  <si>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</si>
  <si>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</si>
  <si>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</si>
  <si>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</si>
  <si>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</si>
  <si>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</si>
  <si>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</si>
  <si>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</si>
  <si>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</si>
  <si>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</si>
  <si>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</si>
  <si>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</si>
  <si>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</si>
  <si>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</si>
  <si>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</si>
  <si>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</si>
  <si>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</si>
  <si>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</si>
  <si>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</si>
  <si>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</si>
  <si>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</si>
  <si>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</si>
  <si>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</si>
  <si>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</si>
  <si>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</si>
  <si>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</si>
  <si>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</si>
  <si>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</si>
  <si>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</si>
  <si>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</si>
  <si>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</si>
  <si>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</si>
  <si>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</si>
  <si>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</si>
  <si>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</si>
  <si>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</si>
  <si>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</si>
  <si>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</si>
  <si>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</si>
  <si>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</si>
  <si>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</si>
  <si>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</si>
  <si>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</si>
  <si>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</si>
  <si>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</si>
  <si>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</si>
  <si>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</si>
  <si>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</si>
  <si>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</si>
  <si>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</si>
  <si>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</si>
  <si>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</si>
  <si>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</si>
  <si>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</si>
  <si>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</si>
  <si>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</si>
  <si>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</si>
  <si>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</si>
  <si>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</si>
  <si>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</si>
  <si>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</si>
  <si>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</si>
  <si>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</si>
  <si>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</si>
  <si>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</si>
  <si>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</si>
  <si>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</si>
  <si>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</si>
  <si>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</si>
  <si>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</si>
  <si>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</si>
  <si>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</si>
  <si>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</si>
  <si>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</si>
  <si>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</si>
  <si>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</si>
  <si>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</si>
  <si>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</si>
  <si>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</si>
  <si>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</si>
  <si>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</si>
  <si>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</si>
  <si>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</si>
  <si>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</si>
  <si>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</si>
  <si>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</si>
  <si>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</si>
  <si>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</si>
  <si>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</si>
  <si>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</si>
  <si>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</si>
  <si>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</si>
  <si>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</si>
  <si>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</si>
  <si>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</si>
  <si>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</si>
  <si>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</si>
  <si>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</si>
  <si>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</si>
  <si>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</si>
  <si>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</si>
  <si>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</si>
  <si>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</si>
  <si>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</si>
  <si>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</si>
  <si>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</si>
  <si>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</si>
  <si>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</si>
  <si>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</si>
  <si>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</si>
  <si>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</si>
  <si>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</si>
  <si>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</si>
  <si>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</si>
  <si>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</si>
  <si>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</si>
  <si>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</si>
  <si>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</si>
  <si>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</si>
  <si>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</si>
  <si>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</si>
  <si>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</si>
  <si>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</si>
  <si>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</si>
  <si>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</si>
  <si>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</si>
  <si>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</si>
  <si>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</si>
  <si>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</si>
  <si>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</si>
  <si>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</si>
  <si>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</si>
  <si>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</si>
  <si>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</si>
  <si>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</si>
  <si>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</si>
  <si>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</si>
  <si>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</si>
  <si>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</si>
  <si>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</si>
  <si>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</si>
  <si>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</si>
  <si>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</si>
  <si>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</si>
  <si>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</si>
  <si>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</si>
  <si>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</si>
  <si>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</si>
  <si>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</si>
  <si>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</si>
  <si>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</si>
  <si>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</si>
  <si>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</si>
  <si>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</si>
  <si>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</si>
  <si>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</si>
  <si>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</si>
  <si>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</si>
  <si>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</si>
  <si>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</si>
  <si>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</si>
  <si>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</si>
  <si>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</si>
  <si>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</si>
  <si>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</si>
  <si>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</si>
  <si>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</si>
  <si>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</si>
  <si>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</si>
  <si>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</si>
  <si>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</si>
  <si>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</si>
  <si>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</si>
  <si>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</si>
  <si>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</si>
  <si>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</si>
  <si>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</si>
  <si>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</si>
  <si>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</si>
  <si>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</si>
  <si>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</si>
  <si>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</si>
  <si>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</si>
  <si>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</si>
  <si>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</si>
  <si>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</si>
  <si>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</si>
  <si>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</si>
  <si>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</si>
  <si>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</si>
  <si>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</si>
  <si>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</si>
  <si>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</si>
  <si>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</si>
  <si>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</si>
  <si>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</si>
  <si>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</si>
  <si>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</si>
  <si>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</si>
  <si>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</si>
  <si>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</si>
  <si>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</si>
  <si>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</si>
  <si>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</si>
  <si>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</si>
  <si>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</si>
  <si>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</si>
  <si>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</si>
  <si>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</si>
  <si>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</si>
  <si>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</si>
  <si>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</si>
  <si>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</si>
  <si>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</si>
  <si>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</si>
  <si>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</si>
  <si>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</si>
  <si>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</si>
  <si>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</si>
  <si>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</si>
  <si>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</si>
  <si>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</si>
  <si>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</si>
  <si>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</si>
  <si>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</si>
  <si>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</si>
  <si>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</si>
  <si>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</si>
  <si>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</si>
  <si>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</si>
  <si>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</si>
  <si>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</si>
  <si>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</si>
  <si>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</si>
  <si>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</si>
  <si>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</si>
  <si>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</si>
  <si>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</si>
  <si>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</si>
  <si>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</si>
  <si>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</si>
  <si>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</si>
  <si>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</si>
  <si>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</si>
  <si>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</si>
  <si>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</si>
  <si>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</si>
  <si>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</si>
  <si>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</si>
  <si>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</si>
  <si>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</si>
  <si>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</si>
  <si>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</si>
  <si>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</si>
  <si>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</si>
  <si>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</si>
  <si>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</si>
  <si>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</si>
  <si>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</si>
  <si>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</si>
  <si>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</si>
  <si>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</si>
  <si>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</si>
  <si>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</si>
  <si>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</si>
  <si>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</si>
  <si>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</si>
  <si>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</si>
  <si>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</si>
  <si>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</si>
  <si>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</si>
  <si>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</si>
  <si>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</si>
  <si>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</si>
  <si>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</si>
  <si>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</si>
  <si>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</si>
  <si>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</si>
  <si>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</si>
  <si>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</si>
  <si>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</si>
  <si>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</si>
  <si>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</si>
  <si>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</si>
  <si>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</si>
  <si>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</si>
  <si>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</si>
  <si>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</si>
  <si>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</si>
  <si>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</si>
  <si>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</si>
  <si>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</si>
  <si>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</si>
  <si>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</si>
  <si>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</si>
  <si>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</si>
  <si>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</si>
  <si>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</si>
  <si>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</si>
  <si>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</si>
  <si>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</si>
  <si>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</si>
  <si>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</si>
  <si>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</si>
  <si>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</si>
  <si>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</si>
  <si>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</si>
  <si>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</si>
  <si>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</si>
  <si>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</si>
  <si>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</si>
  <si>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</si>
  <si>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</si>
  <si>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</si>
  <si>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</si>
  <si>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</si>
  <si>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</si>
  <si>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</si>
  <si>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</si>
  <si>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</si>
  <si>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</si>
  <si>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</si>
  <si>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</si>
  <si>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</si>
  <si>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</si>
  <si>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</si>
  <si>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</si>
  <si>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</si>
  <si>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</si>
  <si>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</si>
  <si>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</si>
  <si>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</si>
  <si>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</si>
  <si>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</si>
  <si>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</si>
  <si>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</si>
  <si>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</si>
  <si>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</si>
  <si>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</si>
  <si>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</si>
  <si>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</si>
  <si>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</si>
  <si>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</si>
  <si>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</si>
  <si>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</si>
  <si>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</si>
  <si>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</si>
  <si>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</si>
  <si>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</si>
  <si>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</si>
  <si>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</si>
  <si>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</si>
  <si>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</si>
  <si>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</si>
  <si>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</si>
  <si>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</si>
  <si>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</si>
  <si>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</si>
  <si>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</si>
  <si>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</si>
  <si>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</si>
  <si>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</si>
  <si>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</si>
  <si>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</si>
  <si>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</si>
  <si>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</si>
  <si>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</si>
  <si>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</si>
  <si>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</si>
  <si>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</si>
  <si>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</si>
  <si>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</si>
  <si>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</si>
  <si>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</si>
  <si>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</si>
  <si>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</si>
  <si>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</si>
  <si>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</si>
  <si>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</si>
  <si>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</si>
  <si>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</si>
  <si>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</si>
  <si>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</si>
  <si>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</si>
  <si>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</si>
  <si>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</si>
  <si>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</si>
  <si>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</si>
  <si>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</si>
  <si>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</si>
  <si>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</si>
  <si>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</si>
  <si>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</si>
  <si>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</si>
  <si>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</si>
  <si>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</si>
  <si>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</si>
  <si>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</si>
  <si>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</si>
  <si>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</si>
  <si>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</si>
  <si>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</si>
  <si>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</si>
  <si>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</si>
  <si>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</si>
  <si>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</si>
  <si>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</si>
  <si>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</si>
  <si>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</si>
  <si>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</si>
  <si>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</si>
  <si>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</si>
  <si>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</si>
  <si>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</si>
  <si>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</si>
  <si>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</si>
  <si>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</si>
  <si>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</si>
  <si>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</si>
  <si>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</si>
  <si>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</si>
  <si>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</si>
  <si>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</si>
  <si>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</si>
  <si>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</si>
  <si>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</si>
  <si>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</si>
  <si>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</si>
  <si>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</si>
  <si>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</si>
  <si>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</si>
  <si>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</si>
  <si>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</si>
  <si>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</si>
  <si>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</si>
  <si>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</si>
  <si>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</si>
  <si>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</si>
  <si>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</si>
  <si>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</si>
  <si>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</si>
  <si>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</si>
  <si>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</si>
  <si>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</si>
  <si>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</si>
  <si>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</si>
  <si>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</si>
  <si>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</si>
  <si>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</si>
  <si>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</si>
  <si>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</si>
  <si>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</si>
  <si>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</si>
  <si>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</si>
  <si>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</si>
  <si>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</si>
  <si>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</si>
  <si>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</si>
  <si>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</si>
  <si>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</si>
  <si>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</si>
  <si>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</si>
  <si>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</si>
  <si>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</si>
  <si>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</si>
  <si>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</si>
  <si>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</si>
  <si>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</si>
  <si>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</si>
  <si>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</si>
  <si>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</si>
  <si>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</si>
  <si>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</si>
  <si>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</si>
  <si>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</si>
  <si>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</si>
  <si>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</si>
  <si>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</si>
  <si>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</si>
  <si>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</si>
  <si>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</si>
  <si>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</si>
  <si>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</si>
  <si>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</si>
  <si>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</si>
  <si>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</si>
  <si>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</si>
  <si>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</si>
  <si>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</si>
  <si>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</si>
  <si>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</si>
  <si>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</si>
  <si>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</si>
  <si>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</si>
  <si>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</si>
  <si>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</si>
  <si>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</si>
  <si>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</si>
  <si>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</si>
  <si>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</si>
  <si>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</si>
  <si>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</si>
  <si>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</si>
  <si>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</si>
  <si>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</si>
  <si>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</si>
  <si>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</si>
  <si>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</si>
  <si>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</si>
  <si>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</si>
  <si>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</si>
  <si>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</si>
  <si>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</si>
  <si>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</si>
  <si>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</si>
  <si>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</si>
  <si>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</si>
  <si>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</si>
  <si>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</si>
  <si>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</si>
  <si>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</si>
  <si>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</si>
  <si>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</si>
  <si>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</si>
  <si>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</si>
  <si>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</si>
  <si>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</si>
  <si>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</si>
  <si>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</si>
  <si>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</si>
  <si>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</si>
  <si>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</si>
  <si>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</si>
  <si>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</si>
  <si>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</si>
  <si>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</si>
  <si>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</si>
  <si>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</si>
  <si>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</si>
  <si>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</si>
  <si>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</si>
  <si>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</si>
  <si>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</si>
  <si>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</si>
  <si>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</si>
  <si>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</si>
  <si>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</si>
  <si>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</si>
  <si>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</si>
  <si>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</si>
  <si>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</si>
  <si>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</si>
  <si>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</si>
  <si>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</si>
  <si>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</si>
  <si>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</si>
  <si>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</si>
  <si>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</si>
  <si>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</si>
  <si>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</si>
  <si>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</si>
  <si>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</si>
  <si>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</si>
  <si>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</si>
  <si>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</si>
  <si>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</si>
  <si>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</si>
  <si>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</si>
  <si>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</si>
  <si>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</si>
  <si>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</si>
  <si>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</si>
  <si>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</si>
  <si>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</si>
  <si>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</si>
  <si>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</si>
  <si>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</si>
  <si>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</si>
  <si>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</si>
  <si>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</si>
  <si>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</si>
  <si>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</si>
  <si>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</si>
  <si>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</si>
  <si>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</si>
  <si>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</si>
  <si>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</si>
  <si>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</si>
  <si>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</si>
  <si>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</si>
  <si>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</si>
  <si>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</si>
  <si>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</si>
  <si>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</si>
  <si>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ETA 60 min</t>
  </si>
  <si>
    <t>ETA 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</si>
  <si>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</si>
  <si>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</si>
  <si>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</si>
  <si>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</si>
  <si>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</si>
  <si>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</si>
  <si>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</si>
  <si>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</si>
  <si>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</si>
  <si>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</si>
  <si>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</si>
  <si>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</si>
  <si>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</si>
  <si>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</si>
  <si>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USF Site under Night Access Issue , Team will check early morning</t>
  </si>
  <si>
    <t>PCM-20251211-00002957</t>
  </si>
  <si>
    <t xml:space="preserve">power NA at site and EM team checking </t>
  </si>
  <si>
    <t>TT-20251211-02302</t>
  </si>
  <si>
    <t xml:space="preserve">EM team need 30 min </t>
  </si>
  <si>
    <t>PCM-20251211-00002929</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</si>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</sst>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5" totalsRowShown="0" headerRowDxfId="30" dataDxfId="29" headerRowBorderDxfId="27" tableBorderDxfId="28">
  <autoFilter ref="A1:M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339.88756574074068</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46002.835991666667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46002.835991666667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46002.835991666667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46002.835991666667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46002.835991666667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46002.835991666667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46002.835991666667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46002.835991666667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46002.835991666667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46002.835991666667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46002.835991666667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46002.835991666667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46002.835991666667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46002.835991666667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46002.835991666667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46002.835991666667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46002.835991666667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46002.835991666667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46002.835991666667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46002.835991666667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46002.835991666667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46002.835991666667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46002.835991666667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46002.835991666667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46002.835991666667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46002.835991666667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46002.835991666667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46002.835991666667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46002.835991666667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46002.835991666667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46002.835991666667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46002.835991666667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46002.835991666667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46002.835991666667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46002.835991666667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46002.835991666667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46002.835991666667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46002.835991666667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46002.835991666667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46002.835991666667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46002.835991666667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46002.835991666667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46002.835991666667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46002.835991666667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46002.835991666667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46002.835991666667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46002.835991666667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46002.835991666667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46002.835991666667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46002.835991666667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46002.835991666667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46002.835991666667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46002.835991666667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46002.835991666667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46002.835991666667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46002.835991666667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46002.835991666667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46002.835991666667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46002.835991666667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46002.835991666667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46002.835991666667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46002.835991666667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46002.835991666667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46002.835991666667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46002.835991666667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46002.835991666667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46002.835991666667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46002.835991666667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46002.835991666667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46002.835991666667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46002.835991666667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46002.835991666667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46002.835991666667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46002.835991666667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46002.835991666667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46002.835991666667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46002.835991666667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46002.835991666667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46002.835991666667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46002.835991666667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46002.835991666667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46002.835991666667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46002.835991666667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46002.835991666667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46002.835991666667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46002.835991666667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46002.835991666667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46002.835991666667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46002.835991666667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46002.835991666667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46002.835991666667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46002.835991666667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46002.835991666667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46002.835991666667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46002.835991666667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46002.835991666667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46002.835991666667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46002.835991666667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46002.835991666667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46002.835991666667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46002.835991666667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46002.835991666667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46002.835991666667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46002.835991666667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46002.835991666667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46002.835991666667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46002.835991666667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46002.835991666667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46002.835991666667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46002.835991666667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46002.835991666667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46002.835991666667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46002.835991666667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46002.835991666667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46002.835991666667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46002.835991666667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46002.835991666667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46002.835991666667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46002.835991666667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46002.835991666667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46002.835991666667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46002.835991666667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46002.835991666667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46002.835991666667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46002.835991666667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46002.835991666667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46002.835991666667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46002.835991666667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46002.835991666667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46002.835991666667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46002.835991666667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46002.835991666667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46002.835991666667</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C9EA11EE-CBAC-4FDA-98C5-384AF9BC2B1B}"/>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topLeftCell="A2" workbookViewId="0">
      <selection activeCell="D8" sqref="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177.83615370370535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18.448572685185354</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5.4806097222244716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2.0040819444475346</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46002.835991666667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46002.835991666667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46002.835991666667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46002.835991666667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46002.835991666667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46002.835991666667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46002.835991666667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46002.835991666667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46002.835991666667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46002.835991666667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46002.835991666667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46002.835991666667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46002.835991666667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46002.835991666667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46002.835991666667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46002.835991666667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46002.835991666667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46002.835991666667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46002.835991666667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46002.835991666667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46002.835991666667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46002.835991666667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46002.835991666667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46002.835991666667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46002.835991666667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46002.835991666667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46002.835991666667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46002.835991666667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46002.835991666667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46002.835991666667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46002.835991666667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46002.835991666667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46002.835991666667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46002.835991666667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46002.835991666667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46002.835991666667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46002.835991666667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46002.835991666667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46002.835991666667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46002.835991666667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46002.835991666667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46002.835991666667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46002.835991666667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46002.835991666667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46002.835991666667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46002.835991666667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46002.835991666667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46002.835991666667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46002.835991666667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46002.835991666667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46002.835991666667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46002.835991666667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46002.835991666667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46002.835991666667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46002.835991666667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46002.835991666667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46002.835991666667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46002.835991666667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46002.835991666667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46002.835991666667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46002.835991666667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46002.835991666667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46002.835991666667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46002.835991666667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46002.835991666667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46002.835991666667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46002.835991666667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46002.835991666667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46002.835991666667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46002.835991666667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46002.835991666667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46002.835991666667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46002.835991666667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46002.835991666667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46002.835991666667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46002.835991666667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46002.835991666667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46002.835991666667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46002.835991666667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46002.835991666667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46002.835991666667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46002.835991666667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46002.835991666667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46002.835991666667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46002.835991666667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46002.835991666667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46002.835991666667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46002.835991666667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46002.835991666667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46002.835991666667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46002.835991666667</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46002.835991666667</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46002.835991666667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46002.835991666667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46002.835991666667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46002.835991666667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46002.835991666667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46002.835991666667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46002.835991666667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46002.835991666667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46002.835991666667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46002.835991666667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46002.835991666667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46002.835991666667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46002.835991666667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46002.835991666667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46002.835991666667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46002.835991666667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46002.835991666667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46002.835991666667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46002.835991666667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46002.835991666667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46002.835991666667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46002.835991666667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46002.835991666667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46002.835991666667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46002.835991666667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46002.835991666667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46002.835991666667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46002.835991666667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46002.835991666667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46002.835991666667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46002.835991666667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46002.835991666667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46002.835991666667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46002.835991666667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46002.835991666667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46002.835991666667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46002.835991666667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46002.835991666667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46002.835991666667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46002.835991666667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46002.835991666667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46002.835991666667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46002.835991666667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46002.835991666667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46002.835991666667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46002.835991666667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46002.835991666667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46002.835991666667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46002.835991666667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46002.835991666667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46002.835991666667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46002.835991666667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46002.835991666667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46002.835991666667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46002.835991666667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46002.835991666667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46002.835991666667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46002.835991666667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46002.835991666667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46002.835991666667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46002.835991666667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46002.835991666667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46002.835991666667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46002.835991666667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46002.835991666667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46002.835991666667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46002.835991666667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46002.835991666667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46002.835991666667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46002.835991666667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46002.835991666667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46002.835991666667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46002.835991666667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46002.835991666667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46002.835991666667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46002.835991666667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46002.835991666667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46002.835991666667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46002.835991666667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46002.835991666667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46002.835991666667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46002.835991666667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46002.835991666667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46002.835991666667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46002.835991666667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46002.835991666667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46002.835991666667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46002.835991666667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46002.835991666667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46002.835991666667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46002.835991666667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46002.835991666667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46002.835991666667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46002.835991666667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46002.835991666667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46002.835991666667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46002.835991666667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46002.835991666667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46002.835991666667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46002.835991666667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46002.835991666667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46002.835991666667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46002.835991666667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46002.835991666667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46002.835991666667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46002.835991666667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46002.835991666667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46002.835991666667</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46002.835991666667</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46002.835991666667</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46002.835991666667</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46002.835991666667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46002.835991666667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46002.835991666667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46002.835991666667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46002.835991666667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46002.835991666667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46002.835991666667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46002.835991666667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46002.835991666667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46002.835991666667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46002.835991666667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46002.835991666667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46002.835991666667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46002.835991666667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46002.835991666667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46002.835991666667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46002.835991666667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46002.835991666667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46002.835991666667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46002.835991666667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46002.835991666667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46002.835991666667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46002.835991666667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46002.835991666667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46002.835991666667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46002.835991666667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46002.835991666667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46002.835991666667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46002.835991666667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46002.835991666667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46002.835991666667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46002.835991666667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46002.835991666667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46002.835991666667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46002.835991666667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46002.835991666667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46002.835991666667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46002.835991666667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46002.835991666667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46002.835991666667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46002.835991666667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46002.835991666667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46002.835991666667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46002.835991666667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46002.835991666667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46002.835991666667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46002.835991666667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46002.835991666667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46002.835991666667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46002.835991666667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46002.835991666667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46002.835991666667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46002.835991666667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46002.835991666667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46002.835991666667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46002.835991666667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46002.835991666667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46002.835991666667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46002.835991666667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46002.835991666667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46002.835991666667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46002.835991666667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46002.835991666667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46002.835991666667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46002.835991666667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46002.835991666667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46002.835991666667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46002.835991666667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46002.835991666667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46002.835991666667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46002.835991666667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46002.835991666667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46002.835991666667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46002.835991666667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46002.835991666667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46002.835991666667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46002.835991666667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46002.835991666667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46002.835991666667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46002.835991666667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46002.835991666667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46002.835991666667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46002.835991666667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46002.835991666667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46002.835991666667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46002.835991666667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46002.835991666667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46002.835991666667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46002.835991666667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46002.835991666667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46002.835991666667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46002.835991666667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46002.835991666667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46002.835991666667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46002.835991666667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46002.835991666667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46002.835991666667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46002.835991666667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46002.835991666667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46002.835991666667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46002.835991666667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46002.835991666667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46002.835991666667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46002.835991666667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46002.835991666667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46002.835991666667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46002.835991666667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46002.835991666667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46002.835991666667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46002.835991666667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46002.835991666667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46002.835991666667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46002.835991666667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46002.835991666667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46002.835991666667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46002.835991666667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46002.835991666667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46002.835991666667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46002.835991666667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46002.835991666667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46002.835991666667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46002.835991666667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46002.835991666667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46002.835991666667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46002.835991666667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46002.835991666667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46002.835991666667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46002.835991666667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46002.835991666667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46002.835991666667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46002.835991666667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46002.835991666667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46002.835991666667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46002.835991666667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46002.835991666667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46002.835991666667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46002.835991666667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46002.835991666667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46002.835991666667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46002.835991666667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46002.835991666667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46002.835991666667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46002.835991666667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46002.835991666667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46002.835991666667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46002.835991666667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46002.835991666667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46002.835991666667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46002.835991666667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46002.835991666667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46002.835991666667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46002.835991666667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46002.835991666667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46002.835991666667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46002.835991666667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46002.835991666667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46002.835991666667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46002.835991666667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46002.835991666667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46002.835991666667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46002.835991666667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46002.835991666667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46002.835991666667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46002.835991666667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46002.835991666667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46002.835991666667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46002.835991666667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46002.835991666667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46002.835991666667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46002.835991666667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46002.835991666667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46002.835991666667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46002.835991666667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46002.835991666667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46002.835991666667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46002.835991666667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46002.835991666667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46002.835991666667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46002.835991666667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46002.835991666667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46002.835991666667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46002.835991666667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46002.835991666667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46002.835991666667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46002.835991666667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46002.835991666667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46002.835991666667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46002.835991666667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46002.835991666667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46002.835991666667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46002.835991666667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46002.835991666667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46002.835991666667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46002.835991666667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46002.835991666667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46002.835991666667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46002.835991666667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46002.835991666667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46002.835991666667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46002.835991666667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46002.835991666667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46002.835991666667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46002.835991666667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46002.835991666667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46002.835991666667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46002.835991666667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46002.835991666667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46002.835991666667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46002.835991666667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46002.835991666667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46002.835991666667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46002.835991666667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46002.835991666667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46002.835991666667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46002.835991666667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46002.835991666667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46002.835991666667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46002.835991666667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46002.835991666667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46002.835991666667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46002.835991666667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46002.835991666667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46002.835991666667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46002.835991666667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46002.835991666667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46002.835991666667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46002.835991666667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46002.835991666667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46002.835991666667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46002.835991666667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46002.835991666667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46002.835991666667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46002.835991666667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46002.835991666667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46002.835991666667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46002.835991666667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46002.835991666667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46002.835991666667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46002.835991666667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46002.835991666667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46002.835991666667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46002.835991666667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46002.835991666667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46002.835991666667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46002.835991666667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46002.835991666667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46002.835991666667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46002.835991666667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46002.835991666667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46002.835991666667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46002.835991666667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46002.835991666667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46002.835991666667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46002.835991666667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46002.835991666667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46002.835991666667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46002.835991666667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46002.835991666667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46002.835991666667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46002.835991666667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46002.835991666667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46002.835991666667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46002.835991666667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46002.835991666667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46002.835991666667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46002.835991666667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46002.835991666667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46002.835991666667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46002.835991666667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46002.835991666667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46002.835991666667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46002.835991666667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46002.835991666667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46002.835991666667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46002.835991666667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46002.835991666667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46002.835991666667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46002.835991666667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46002.835991666667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46002.835991666667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46002.835991666667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46002.835991666667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46002.835991666667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46002.835991666667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46002.835991666667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46002.835991666667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46002.835991666667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46002.835991666667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46002.835991666667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46002.835991666667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46002.835991666667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46002.835991666667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46002.835991666667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46002.835991666667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46002.835991666667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46002.835991666667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46002.835991666667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46002.835991666667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46002.835991666667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46002.835991666667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46002.835991666667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46002.835991666667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46002.835991666667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46002.835991666667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46002.835991666667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46002.835991666667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46002.835991666667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46002.835991666667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46002.835991666667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46002.835991666667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46002.835991666667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46002.835991666667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46002.835991666667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46002.835991666667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46002.835991666667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46002.835991666667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46002.835991666667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46002.835991666667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46002.835991666667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46002.835991666667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46002.835991666667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46002.835991666667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46002.835991666667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46002.835991666667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46002.835991666667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46002.835991666667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46002.835991666667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46002.835991666667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46002.835991666667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46002.835991666667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46002.835991666667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46002.835991666667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46002.835991666667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46002.835991666667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46002.835991666667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46002.835991666667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46002.835991666667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46002.835991666667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46002.835991666667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46002.835991666667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46002.835991666667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46002.835991666667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46002.835991666667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46002.835991666667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46002.835991666667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46002.835991666667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46002.835991666667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46002.835991666667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46002.835991666667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46002.835991666667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46002.835991666667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46002.835991666667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46002.835991666667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46002.835991666667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46002.835991666667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46002.835991666667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46002.835991666667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46002.835991666667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46002.835991666667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46002.835991666667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46002.835991666667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46002.835991666667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46002.835991666667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46002.835991666667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46002.835991666667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46002.835991666667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46002.835991666667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46002.835991666667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46002.835991666667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46002.835991666667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46002.835991666667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46002.835991666667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46002.835991666667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46002.835991666667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46002.835991666667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46002.835991666667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46002.835991666667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46002.835991666667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46002.835991666667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46002.835991666667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46002.835991666667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46002.835991666667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46002.835991666667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46002.835991666667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46002.835991666667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46002.835991666667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46002.835991666667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46002.835991666667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46002.835991666667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46002.835991666667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46002.835991666667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46002.835991666667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46002.835991666667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46002.835991666667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46002.835991666667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46002.835991666667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46002.835991666667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46002.835991666667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46002.835991666667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46002.835991666667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46002.835991666667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46002.835991666667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46002.835991666667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46002.835991666667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46002.835991666667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46002.835991666667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46002.835991666667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46002.835991666667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46002.835991666667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46002.835991666667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46002.835991666667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46002.835991666667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46002.835991666667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46002.835991666667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46002.835991666667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46002.835991666667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46002.835991666667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46002.835991666667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46002.835991666667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46002.835991666667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46002.835991666667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46002.835991666667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46002.835991666667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46002.835991666667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46002.835991666667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46002.835991666667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46002.835991666667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46002.835991666667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46002.835991666667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46002.835991666667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46002.835991666667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46002.835991666667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46002.835991666667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46002.835991666667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46002.835991666667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46002.835991666667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46002.835991666667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46002.835991666667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46002.835991666667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46002.835991666667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46002.835991666667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46002.835991666667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46002.835991666667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46002.835991666667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46002.835991666667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46002.835991666667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46002.835991666667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46002.835991666667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46002.835991666667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46002.835991666667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46002.835991666667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46002.835991666667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46002.835991666667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46002.835991666667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46002.835991666667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46002.835991666667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46002.835991666667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46002.835991666667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46002.835991666667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46002.835991666667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46002.835991666667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46002.835991666667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46002.835991666667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46002.835991666667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46002.835991666667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46002.835991666667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46002.835991666667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46002.835991666667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46002.835991666667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46002.835991666667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46002.835991666667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46002.835991666667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46002.835991666667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46002.835991666667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46002.835991666667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46002.835991666667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46002.835991666667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46002.835991666667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46002.835991666667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46002.835991666667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46002.835991666667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46002.835991666667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46002.835991666667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46002.835991666667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46002.835991666667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46002.835991666667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46002.835991666667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46002.835991666667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46002.835991666667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46002.835991666667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46002.835991666667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46002.835991666667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46002.835991666667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46002.835991666667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46002.835991666667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46002.835991666667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46002.835991666667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46002.835991666667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46002.835991666667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46002.835991666667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46002.835991666667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46002.835991666667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46002.835991666667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46002.835991666667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46002.835991666667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46002.835991666667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46002.835991666667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46002.835991666667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46002.835991666667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46002.835991666667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46002.835991666667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46002.835991666667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46002.835991666667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46002.835991666667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46002.835991666667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46002.835991666667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46002.835991666667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46002.835991666667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46002.835991666667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46002.835991666667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46002.835991666667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46002.835991666667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46002.835991666667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46002.835991666667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46002.835991666667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46002.835991666667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46002.835991666667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46002.835991666667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46002.835991666667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46002.835991666667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46002.835991666667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46002.835991666667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46002.835991666667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46002.835991666667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46002.835991666667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46002.835991666667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46002.835991666667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46002.835991666667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46002.835991666667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46002.835991666667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46002.835991666667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46002.835991666667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46002.835991666667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46002.835991666667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46002.835991666667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46002.835991666667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46002.835991666667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46002.835991666667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46002.835991666667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46002.835991666667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46002.835991666667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46002.835991666667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46002.835991666667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46002.835991666667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46002.835991666667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46002.835991666667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46002.835991666667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46002.835991666667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46002.835991666667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46002.835991666667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46002.835991666667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46002.835991666667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46002.835991666667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46002.835991666667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46002.835991666667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46002.835991666667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46002.835991666667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46002.835991666667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46002.835991666667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46002.835991666667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46002.835991666667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46002.835991666667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46002.835991666667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46002.835991666667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46002.835991666667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46002.835991666667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46002.835991666667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46002.835991666667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46002.835991666667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46002.835991666667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46002.835991666667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46002.835991666667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46002.835991666667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46002.835991666667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46002.835991666667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46002.835991666667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46002.835991666667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46002.835991666667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46002.835991666667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46002.835991666667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46002.835991666667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46002.835991666667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46002.835991666667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46002.835991666667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46002.835991666667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46002.835991666667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46002.835991666667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46002.835991666667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46002.835991666667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46002.835991666667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46002.835991666667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46002.835991666667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46002.835991666667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46002.835991666667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46002.835991666667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46002.835991666667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46002.835991666667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46002.835991666667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46002.835991666667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46002.835991666667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46002.835991666667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46002.835991666667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46002.835991666667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46002.835991666667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46002.835991666667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46002.835991666667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46002.835991666667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46002.835991666667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46002.835991666667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46002.835991666667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46002.835991666667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46002.835991666667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46002.835991666667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46002.835991666667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46002.835991666667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46002.835991666667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46002.835991666667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46002.835991666667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46002.835991666667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46002.835991666667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46002.835991666667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46002.835991666667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46002.835991666667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46002.835991666667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46002.835991666667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46002.835991666667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46002.835991666667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46002.835991666667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46002.835991666667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46002.835991666667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46002.835991666667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46002.835991666667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46002.835991666667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46002.835991666667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46002.835991666667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46002.835991666667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46002.835991666667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46002.835991666667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46002.835991666667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46002.835991666667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46002.835991666667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46002.835991666667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46002.835991666667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46002.835991666667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46002.835991666667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46002.835991666667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46002.835991666667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46002.835991666667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46002.835991666667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46002.835991666667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46002.835991666667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46002.835991666667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46002.835991666667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46002.835991666667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46002.835991666667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46002.835991666667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46002.835991666667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46002.835991666667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46002.835991666667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46002.835991666667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46002.835991666667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46002.835991666667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46002.835991666667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46002.835991666667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46002.835991666667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46002.835991666667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46002.835991666667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46002.835991666667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46002.835991666667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46002.835991666667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46002.835991666667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46002.835991666667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46002.835991666667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46002.835991666667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46002.835991666667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46002.835991666667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46002.835991666667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46002.835991666667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46002.835991666667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46002.835991666667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46002.835991666667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46002.835991666667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46002.835991666667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46002.835991666667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46002.835991666667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46002.835991666667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46002.835991666667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46002.835991666667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46002.835991666667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46002.835991666667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46002.835991666667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46002.835991666667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46002.835991666667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46002.835991666667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46002.835991666667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46002.835991666667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46002.835991666667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46002.835991666667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46002.835991666667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46002.835991666667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46002.835991666667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46002.835991666667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46002.835991666667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46002.835991666667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46002.835991666667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46002.835991666667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46002.835991666667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46002.835991666667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46002.835991666667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46002.835991666667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46002.835991666667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46002.835991666667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46002.835991666667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46002.835991666667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46002.835991666667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46002.835991666667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46002.835991666667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46002.835991666667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46002.835991666667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46002.835991666667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46002.835991666667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46002.835991666667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46002.835991666667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46002.835991666667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46002.835991666667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46002.835991666667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46002.835991666667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46002.835991666667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46002.835991666667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46002.835991666667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46002.835991666667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46002.835991666667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46002.835991666667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46002.835991666667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46002.835991666667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46002.835991666667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46002.835991666667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46002.835991666667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46002.835991666667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46002.835991666667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46002.835991666667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46002.835991666667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46002.835991666667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46002.835991666667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46002.835991666667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46002.835991666667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46002.835991666667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46002.835991666667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46002.835991666667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46002.835991666667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46002.835991666667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46002.835991666667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46002.835991666667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46002.835991666667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46002.835991666667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46002.835991666667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46002.835991666667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46002.835991666667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46002.835991666667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46002.835991666667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46002.835991666667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46002.835991666667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46002.835991666667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46002.835991666667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46002.835991666667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46002.835991666667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46002.835991666667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46002.835991666667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46002.835991666667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46002.835991666667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46002.835991666667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46002.835991666667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46002.835991666667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46002.835991666667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46002.835991666667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46002.835991666667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46002.835991666667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46002.835991666667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46002.835991666667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46002.835991666667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46002.835991666667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46002.835991666667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46002.835991666667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46002.835991666667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46002.835991666667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46002.835991666667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46002.835991666667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46002.835991666667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46002.835991666667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46002.835991666667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46002.835991666667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46002.835991666667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46002.835991666667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46002.835991666667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46002.835991666667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46002.835991666667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46002.835991666667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46002.835991666667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46002.835991666667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46002.835991666667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46002.835991666667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46002.835991666667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46002.835991666667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46002.835991666667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46002.835991666667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46002.835991666667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46002.835991666667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46002.835991666667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46002.835991666667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46002.835991666667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46002.835991666667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46002.835991666667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46002.835991666667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46002.835991666667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46002.835991666667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46002.835991666667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46002.835991666667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46002.835991666667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46002.835991666667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46002.835991666667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46002.835991666667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46002.835991666667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46002.835991666667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46002.835991666667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46002.835991666667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46002.835991666667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46002.835991666667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46002.835991666667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46002.835991666667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46002.835991666667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46002.835991666667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46002.835991666667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46002.835991666667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46002.835991666667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46002.835991666667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46002.835991666667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46002.835991666667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46002.835991666667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46002.835991666667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46002.835991666667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46002.835991666667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46002.835991666667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46002.835991666667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46002.835991666667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46002.835991666667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46002.835991666667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46002.835991666667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46002.835991666667</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299.35527407407062</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4.0418481481465278</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30196</v>
      </c>
      <c r="E4" s="90" t="s">
        <v>39109</v>
      </c>
      <c r="F4" s="91"/>
      <c r="G4" s="92">
        <f t="shared" ref="G4:G14" ca="1" si="1">IFERROR(NOW()-F4,"")</f>
        <v>46002.835991666667</v>
      </c>
      <c r="H4" s="91">
        <v>46002.806516203702</v>
      </c>
      <c r="I4" s="106" t="str">
        <f>IFERROR(VLOOKUP(D4,DB!A:F,6,0),"")</f>
        <v>SCECO</v>
      </c>
      <c r="J4" s="106" t="str">
        <f>IFERROR(VLOOKUP(D4,DB!A:G,7,0),"")</f>
        <v>Vandalized+Dead</v>
      </c>
      <c r="K4" s="93" t="s">
        <v>39126</v>
      </c>
      <c r="L4" s="87" t="str">
        <f>IFERROR(VLOOKUP(D4,DB!A:I,9,0),"")</f>
        <v>Latis</v>
      </c>
    </row>
    <row r="5" spans="1:16" ht="15" customHeight="1">
      <c r="A5" s="106" t="s">
        <v>39125</v>
      </c>
      <c r="B5" s="106" t="str">
        <f>IFERROR(VLOOKUP(D5,DB!A:K,11,0),"")</f>
        <v>R4</v>
      </c>
      <c r="C5" s="89">
        <v>1</v>
      </c>
      <c r="D5" s="87" t="s">
        <v>33072</v>
      </c>
      <c r="E5" s="90" t="s">
        <v>39106</v>
      </c>
      <c r="F5" s="91"/>
      <c r="G5" s="92">
        <f t="shared" ca="1" si="1"/>
        <v>46002.835991666667</v>
      </c>
      <c r="H5" s="91">
        <v>46002.809317129628</v>
      </c>
      <c r="I5" s="106" t="str">
        <f>IFERROR(VLOOKUP(D5,DB!A:F,6,0),"")</f>
        <v>SCECO</v>
      </c>
      <c r="J5" s="106" t="str">
        <f>IFERROR(VLOOKUP(D5,DB!A:G,7,0),"")</f>
        <v>Vandalized</v>
      </c>
      <c r="K5" s="93" t="s">
        <v>39127</v>
      </c>
      <c r="L5" s="87" t="str">
        <f>IFERROR(VLOOKUP(D5,DB!A:I,9,0),"")</f>
        <v>Latis</v>
      </c>
    </row>
    <row r="6" spans="1:16" ht="15" customHeight="1">
      <c r="A6" s="106"/>
      <c r="B6" s="106" t="str">
        <f>IFERROR(VLOOKUP(D6,DB!A:K,11,0),"")</f>
        <v/>
      </c>
      <c r="C6" s="89"/>
      <c r="D6" s="87"/>
      <c r="E6" s="90"/>
      <c r="F6" s="91"/>
      <c r="G6" s="92">
        <f t="shared" ca="1" si="1"/>
        <v>46002.835991666667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46002.835991666667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46002.835991666667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46002.835991666667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46002.835991666667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46002.835991666667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46002.835991666667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46002.835991666667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46002.835991666667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46002.835991666667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46002.835991666667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46002.835991666667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46002.835991666667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46002.835991666667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46002.835991666667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46002.835991666667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46002.835991666667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46002.835991666667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46002.835991666667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46002.835991666667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46002.835991666667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46002.835991666667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46002.835991666667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46002.835991666667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46002.835991666667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46002.835991666667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46002.835991666667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46002.835991666667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46002.835991666667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46002.835991666667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46002.835991666667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46002.835991666667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46002.835991666667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46002.835991666667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46002.835991666667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46002.835991666667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46002.835991666667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46002.835991666667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46002.835991666667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46002.835991666667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46002.835991666667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46002.835991666667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46002.835991666667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46002.835991666667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46002.835991666667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46002.835991666667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46002.835991666667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46002.835991666667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46002.835991666667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46002.835991666667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46002.835991666667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46002.835991666667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46002.835991666667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46002.835991666667</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46002.835991666667</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opLeftCell="A14"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111.0039314814785</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76.647114351850178</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54.17488055555441</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21.462693055553245</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5.7285032407380641</v>
      </c>
      <c r="H6" s="38">
        <v>45997.093599537038</v>
      </c>
      <c r="I6" s="37" t="str">
        <f>IFERROR(VLOOKUP(D6,[1]DB!A:F,6,0),"")</f>
        <v>SCECO</v>
      </c>
      <c r="J6" s="37" t="str">
        <f>IFERROR(VLOOKUP(D6,[1]DB!A:G,7,0),"")</f>
        <v>In progress</v>
      </c>
      <c r="K6" s="37" t="s">
        <v>39138</v>
      </c>
      <c r="L6" s="37" t="str">
        <f>IFERROR(VLOOKUP(D6,[1]DB!A:I,9,0),"")</f>
        <v>Latis</v>
      </c>
      <c r="M6" s="37"/>
    </row>
    <row r="7" spans="1:13">
      <c r="A7" s="37" t="s">
        <v>39139</v>
      </c>
      <c r="B7" s="37" t="str">
        <f>IFERROR(VLOOKUP(D7,[1]DB!A:K,11,0),"")</f>
        <v>R5</v>
      </c>
      <c r="C7" s="37">
        <v>1</v>
      </c>
      <c r="D7" s="37" t="s">
        <v>33475</v>
      </c>
      <c r="E7" s="37" t="s">
        <v>39106</v>
      </c>
      <c r="F7" s="38">
        <v>46002.119513888887</v>
      </c>
      <c r="G7" s="129">
        <f ca="1">IFERROR(NOW()-F7,"")</f>
        <v>0.71647777777980082</v>
      </c>
      <c r="H7" s="38">
        <v>46002.086875000001</v>
      </c>
      <c r="I7" s="37" t="str">
        <f>IFERROR(VLOOKUP(D7,[1]DB!A:F,6,0),"")</f>
        <v>SCECO</v>
      </c>
      <c r="J7" s="37" t="str">
        <f>IFERROR(VLOOKUP(D7,[1]DB!A:G,7,0),"")</f>
        <v>Good</v>
      </c>
      <c r="K7" s="99" t="s">
        <v>39140</v>
      </c>
      <c r="L7" s="37" t="str">
        <f>IFERROR(VLOOKUP(D7,[1]DB!A:I,9,0),"")</f>
        <v>Latis</v>
      </c>
      <c r="M7" s="37"/>
    </row>
    <row r="8" spans="1:13">
      <c r="A8" s="151" t="s">
        <v>39141</v>
      </c>
      <c r="B8" s="151" t="str">
        <f>IFERROR(VLOOKUP(D8,[1]DB!A:K,11,0),"")</f>
        <v>R5</v>
      </c>
      <c r="C8" s="151">
        <v>1</v>
      </c>
      <c r="D8" s="99" t="s">
        <v>35993</v>
      </c>
      <c r="E8" s="151" t="s">
        <v>39106</v>
      </c>
      <c r="F8" s="152">
        <v>46002.743275462963</v>
      </c>
      <c r="G8" s="153">
        <f ca="1">IFERROR(NOW()-F8,"")</f>
        <v>9.2716203704185318E-2</v>
      </c>
      <c r="H8" s="152">
        <v>46002.737743055557</v>
      </c>
      <c r="I8" s="151" t="str">
        <f>IFERROR(VLOOKUP(D8,[1]DB!A:F,6,0),"")</f>
        <v>Generator-SG</v>
      </c>
      <c r="J8" s="151" t="str">
        <f>IFERROR(VLOOKUP(D8,[1]DB!A:G,7,0),"")</f>
        <v>Vandalized</v>
      </c>
      <c r="K8" s="151" t="s">
        <v>39142</v>
      </c>
      <c r="L8" s="151" t="str">
        <f>IFERROR(VLOOKUP(D8,[1]DB!A:I,9,0),"")</f>
        <v>Latis</v>
      </c>
      <c r="M8" s="151"/>
    </row>
    <row r="9" spans="1:13">
      <c r="A9" s="151" t="s">
        <v>39143</v>
      </c>
      <c r="B9" s="151" t="str">
        <f>IFERROR(VLOOKUP(D9,[1]DB!A:K,11,0),"")</f>
        <v>R5</v>
      </c>
      <c r="C9" s="151">
        <v>4</v>
      </c>
      <c r="D9" s="151" t="s">
        <v>38218</v>
      </c>
      <c r="E9" s="151" t="s">
        <v>39106</v>
      </c>
      <c r="F9" s="152">
        <v>46002.761331018519</v>
      </c>
      <c r="G9" s="153">
        <f t="shared" ref="G9:G68" ca="1" si="3">IFERROR(NOW()-F9,"")</f>
        <v>7.4660648147983011E-2</v>
      </c>
      <c r="H9" s="152">
        <v>46002.754328703704</v>
      </c>
      <c r="I9" s="151" t="str">
        <f>IFERROR(VLOOKUP(D9,[1]DB!A:F,6,0),"")</f>
        <v>SCECO</v>
      </c>
      <c r="J9" s="151" t="str">
        <f>IFERROR(VLOOKUP(D9,[1]DB!A:G,7,0),"")</f>
        <v>Haj Removal</v>
      </c>
      <c r="K9" s="151" t="s">
        <v>39144</v>
      </c>
      <c r="L9" s="151" t="str">
        <f>IFERROR(VLOOKUP(D9,[1]DB!A:I,9,0),"")</f>
        <v>Latis</v>
      </c>
      <c r="M9" s="151"/>
    </row>
    <row r="10" spans="1:13">
      <c r="A10" s="151" t="s">
        <v>39145</v>
      </c>
      <c r="B10" s="151" t="str">
        <f>IFERROR(VLOOKUP(D10,[1]DB!A:K,11,0),"")</f>
        <v>R5</v>
      </c>
      <c r="C10" s="151">
        <v>1</v>
      </c>
      <c r="D10" s="151" t="s">
        <v>31458</v>
      </c>
      <c r="E10" s="151" t="s">
        <v>39109</v>
      </c>
      <c r="F10" s="152"/>
      <c r="G10" s="153">
        <f t="shared" ca="1" si="3"/>
        <v>46002.835991666667</v>
      </c>
      <c r="H10" s="152">
        <v>46002.790231481478</v>
      </c>
      <c r="I10" s="151" t="str">
        <f>IFERROR(VLOOKUP(D10,[1]DB!A:F,6,0),"")</f>
        <v>SCECO</v>
      </c>
      <c r="J10" s="151" t="str">
        <f>IFERROR(VLOOKUP(D10,[1]DB!A:G,7,0),"")</f>
        <v>Good</v>
      </c>
      <c r="K10" s="151" t="s">
        <v>39146</v>
      </c>
      <c r="L10" s="151" t="str">
        <f>IFERROR(VLOOKUP(D10,[1]DB!A:I,9,0),"")</f>
        <v>Latis</v>
      </c>
      <c r="M10" s="151"/>
    </row>
    <row r="11" spans="1:13">
      <c r="A11" s="151"/>
      <c r="B11" s="151" t="str">
        <f>IFERROR(VLOOKUP(D11,[1]DB!A:K,11,0),"")</f>
        <v/>
      </c>
      <c r="C11" s="151"/>
      <c r="D11" s="151"/>
      <c r="E11" s="151"/>
      <c r="F11" s="152"/>
      <c r="G11" s="153">
        <f t="shared" ca="1" si="3"/>
        <v>46002.835991666667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46002.835991666667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46002.835991666667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46002.835991666667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46002.835991666667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46002.835991666667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46002.835991666667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46002.835991666667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46002.835991666667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46002.835991666667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46002.835991666667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46002.835991666667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46002.835991666667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46002.835991666667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46002.835991666667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46002.835991666667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46002.835991666667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46002.835991666667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46002.835991666667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46002.835991666667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46002.835991666667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46002.835991666667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46002.835991666667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46002.835991666667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46002.835991666667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46002.835991666667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46002.835991666667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46002.835991666667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46002.835991666667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46002.835991666667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46002.835991666667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46002.835991666667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46002.835991666667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46002.835991666667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46002.835991666667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46002.835991666667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46002.835991666667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46002.835991666667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46002.835991666667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46002.835991666667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46002.835991666667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46002.835991666667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46002.835991666667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46002.835991666667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46002.835991666667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46002.835991666667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46002.835991666667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46002.835991666667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46002.835991666667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46002.835991666667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46002.835991666667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46002.835991666667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46002.835991666667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46002.835991666667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46002.835991666667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46002.835991666667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46002.835991666667</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46002.835991666667</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ref="G69:G75" ca="1" si="4">IFERROR(NOW()-F69,"")</f>
        <v>46002.835991666667</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46002.835991666667</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46002.835991666667</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46002.835991666667</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46002.835991666667</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46002.835991666667</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46002.835991666667</v>
      </c>
      <c r="H75" s="152"/>
      <c r="I75" s="151" t="str">
        <f>IFERROR(VLOOKUP(D75,[1]DB!A:F,6,0),"")</f>
        <v/>
      </c>
      <c r="J75" s="151" t="str">
        <f>IFERROR(VLOOKUP(D75,[1]DB!A:G,7,0),"")</f>
        <v/>
      </c>
      <c r="K75" s="151"/>
      <c r="L75" s="151" t="str">
        <f>IFERROR(VLOOKUP(D75,[1]DB!A:I,9,0),"")</f>
        <v/>
      </c>
      <c r="M75" s="151"/>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39147</v>
      </c>
      <c r="B2" s="114" t="str">
        <f>IFERROR(VLOOKUP(D2,DB!A:K,11,0),"")</f>
        <v>R6</v>
      </c>
      <c r="C2" s="115">
        <v>1</v>
      </c>
      <c r="D2" s="114" t="s">
        <v>32740</v>
      </c>
      <c r="E2" s="136" t="s">
        <v>39106</v>
      </c>
      <c r="F2" s="116">
        <v>46002.751203703701</v>
      </c>
      <c r="G2" s="72">
        <f t="shared" ref="G2:G51" ca="1" si="0">IFERROR(NOW()-F2,"-")</f>
        <v>8.4787962965492625E-2</v>
      </c>
      <c r="H2" s="116">
        <v>46002.745370370372</v>
      </c>
      <c r="I2" s="114" t="str">
        <f>IFERROR(VLOOKUP(D2,DB!A:F,6,0),"")</f>
        <v>SCECO</v>
      </c>
      <c r="J2" s="114" t="str">
        <f>IFERROR(VLOOKUP(D2,DB!A:G,7,0),"")</f>
        <v>Vandalized+No BB Design</v>
      </c>
      <c r="K2" s="117" t="s">
        <v>39148</v>
      </c>
      <c r="L2" s="131" t="str">
        <f>IFERROR(VLOOKUP(D2,DB!A:I,9,0),"")</f>
        <v>Latis</v>
      </c>
    </row>
    <row r="3" spans="1:16382" ht="31.5" customHeight="1">
      <c r="A3" s="113"/>
      <c r="B3" s="114" t="str">
        <f>IFERROR(VLOOKUP(D3,DB!A:K,11,0),"")</f>
        <v/>
      </c>
      <c r="C3" s="115"/>
      <c r="D3" s="114"/>
      <c r="E3" s="136"/>
      <c r="F3" s="116"/>
      <c r="G3" s="72">
        <f t="shared" ca="1" si="0"/>
        <v>46002.835991666667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46002.835991666667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46002.835991666667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46002.835991666667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46002.835991666667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46002.835991666667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46002.835991666667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46002.835991666667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46002.835991666667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46002.835991666667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46002.835991666667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46002.835991666667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46002.835991666667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46002.835991666667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46002.835991666667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46002.835991666667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46002.835991666667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46002.835991666667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46002.835991666667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46002.835991666667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46002.835991666667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46002.835991666667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46002.835991666667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46002.835991666667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46002.835991666667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46002.835991666667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46002.835991666667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46002.835991666667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46002.835991666667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46002.835991666667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46002.835991666667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46002.835991666667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46002.835991666667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46002.835991666667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46002.835991666667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46002.835991666667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46002.835991666667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46002.835991666667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46002.835991666667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46002.835991666667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46002.835991666667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46002.835991666667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46002.835991666667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46002.835991666667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46002.835991666667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46002.835991666667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46002.835991666667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46002.835991666667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46002.835991666667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46002.835991666667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46002.835991666667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46002.835991666667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46002.835991666667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46002.835991666667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46002.835991666667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46002.835991666667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46002.835991666667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46002.835991666667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46002.835991666667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46002.835991666667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46002.835991666667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46002.835991666667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46002.835991666667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46002.835991666667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46002.835991666667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46002.835991666667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46002.835991666667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46002.835991666667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46002.835991666667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46002.835991666667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46002.835991666667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46002.835991666667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46002.835991666667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46002.835991666667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46002.835991666667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46002.835991666667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46002.835991666667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46002.835991666667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46002.835991666667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46002.835991666667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46002.835991666667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46002.835991666667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46002.835991666667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46002.835991666667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46002.835991666667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46002.835991666667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46002.835991666667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46002.835991666667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46002.835991666667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46002.835991666667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46002.835991666667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46002.835991666667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46002.835991666667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46002.835991666667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46002.835991666667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46002.835991666667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46002.835991666667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46002.835991666667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46002.835991666667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46002.835991666667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46002.835991666667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46002.835991666667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46002.835991666667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46002.835991666667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46002.835991666667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46002.835991666667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46002.835991666667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46002.835991666667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46002.835991666667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46002.835991666667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46002.835991666667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46002.835991666667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46002.835991666667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46002.835991666667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46002.835991666667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46002.835991666667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46002.835991666667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46002.835991666667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46002.835991666667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46002.835991666667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46002.835991666667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46002.835991666667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46002.835991666667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46002.835991666667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46002.835991666667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46002.835991666667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46002.835991666667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46002.835991666667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46002.835991666667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46002.835991666667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46002.835991666667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46002.835991666667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46002.835991666667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46002.835991666667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46002.835991666667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46002.835991666667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46002.835991666667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46002.835991666667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46002.835991666667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46002.835991666667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46002.835991666667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46002.835991666667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46002.835991666667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46002.835991666667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46002.835991666667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46002.835991666667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46002.835991666667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46002.835991666667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46002.835991666667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46002.835991666667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46002.835991666667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46002.835991666667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46002.835991666667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46002.835991666667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46002.835991666667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46002.835991666667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46002.835991666667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46002.835991666667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46002.835991666667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46002.835991666667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46002.835991666667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46002.835991666667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46002.835991666667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46002.835991666667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46002.835991666667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46002.835991666667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46002.835991666667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46002.835991666667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46002.835991666667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46002.835991666667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46002.835991666667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46002.835991666667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46002.835991666667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46002.835991666667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46002.835991666667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46002.835991666667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46002.835991666667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46002.835991666667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46002.835991666667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46002.835991666667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46002.835991666667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46002.835991666667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46002.835991666667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46002.835991666667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46002.835991666667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46002.835991666667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46002.835991666667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46002.835991666667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46002.835991666667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46002.835991666667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46002.835991666667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46002.835991666667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46002.835991666667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46002.835991666667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46002.835991666667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46002.835991666667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46002.835991666667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46002.835991666667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46002.835991666667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46002.835991666667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46002.835991666667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46002.835991666667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46002.835991666667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46002.835991666667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46002.835991666667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46002.835991666667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46002.835991666667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46002.835991666667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46002.835991666667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46002.835991666667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46002.835991666667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46002.835991666667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46002.835991666667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46002.835991666667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46002.835991666667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46002.835991666667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46002.835991666667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46002.835991666667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46002.835991666667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46002.835991666667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46002.835991666667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46002.835991666667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46002.835991666667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46002.835991666667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46002.835991666667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46002.835991666667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46002.835991666667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46002.835991666667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46002.835991666667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46002.835991666667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46002.835991666667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46002.835991666667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46002.835991666667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46002.835991666667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46002.835991666667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46002.835991666667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46002.835991666667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46002.835991666667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46002.835991666667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46002.835991666667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46002.835991666667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46002.835991666667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46002.835991666667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46002.835991666667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46002.835991666667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46002.835991666667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46002.835991666667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46002.835991666667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46002.835991666667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46002.835991666667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46002.835991666667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46002.835991666667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46002.835991666667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46002.835991666667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46002.835991666667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46002.835991666667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46002.835991666667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46002.835991666667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46002.835991666667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46002.835991666667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46002.835991666667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46002.835991666667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46002.835991666667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46002.835991666667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46002.835991666667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46002.835991666667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46002.835991666667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46002.835991666667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46002.835991666667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46002.835991666667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46002.835991666667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46002.835991666667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46002.835991666667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46002.835991666667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46002.835991666667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46002.835991666667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46002.835991666667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46002.835991666667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46002.835991666667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46002.835991666667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46002.835991666667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46002.835991666667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46002.835991666667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46002.835991666667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46002.835991666667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46002.835991666667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46002.835991666667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46002.835991666667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46002.835991666667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46002.835991666667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46002.835991666667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46002.835991666667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46002.835991666667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46002.835991666667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46002.835991666667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46002.835991666667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46002.835991666667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46002.835991666667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46002.835991666667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46002.835991666667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46002.835991666667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46002.835991666667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46002.835991666667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46002.835991666667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46002.835991666667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46002.835991666667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46002.835991666667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46002.835991666667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46002.835991666667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46002.835991666667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46002.835991666667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46002.835991666667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46002.835991666667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46002.835991666667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46002.835991666667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46002.835991666667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46002.835991666667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46002.835991666667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46002.835991666667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46002.835991666667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46002.835991666667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46002.835991666667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46002.835991666667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46002.835991666667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46002.835991666667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46002.835991666667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46002.835991666667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46002.835991666667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46002.835991666667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46002.835991666667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46002.835991666667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46002.835991666667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46002.835991666667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46002.835991666667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46002.835991666667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46002.835991666667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46002.835991666667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46002.835991666667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46002.835991666667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46002.835991666667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46002.835991666667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46002.835991666667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46002.835991666667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46002.835991666667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46002.835991666667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46002.835991666667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46002.835991666667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46002.835991666667</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46002.835991666667</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46002.835991666667</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46002.835991666667</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2025-12-11T17:05:53Z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