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479" documentId="120_S{2AC9BD13-BADA-5192-A53E-5A8FF88502F6}" xr6:coauthVersionLast="47" xr6:coauthVersionMax="47" xr10:uidLastSave="{58B73A14-D30F-4844-B721-AB715AF45B09}"/>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9" l="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B228" i="1"/>
  <c r="G228" i="1"/>
  <c r="I228" i="1"/>
  <c r="J228" i="1"/>
  <c r="L228" i="1"/>
  <c r="B229" i="1"/>
  <c r="G229" i="1"/>
  <c r="I229" i="1"/>
  <c r="J229" i="1"/>
  <c r="L229" i="1"/>
  <c r="B230" i="1"/>
  <c r="G230" i="1"/>
  <c r="I230" i="1"/>
  <c r="J230" i="1"/>
  <c r="L230" i="1"/>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L14" i="5"/>
  <c r="L15" i="5"/>
  <c r="L16" i="5"/>
  <c r="L17" i="5"/>
  <c r="L18" i="5"/>
  <c r="L19" i="5"/>
  <c r="L20" i="5"/>
  <c r="L21" i="5"/>
  <c r="L22" i="5"/>
  <c r="J14" i="5"/>
  <c r="J15" i="5"/>
  <c r="J16" i="5"/>
  <c r="J17" i="5"/>
  <c r="J18" i="5"/>
  <c r="J19" i="5"/>
  <c r="J20" i="5"/>
  <c r="J21" i="5"/>
  <c r="J22" i="5"/>
  <c r="I14" i="5"/>
  <c r="I15" i="5"/>
  <c r="I16" i="5"/>
  <c r="I17" i="5"/>
  <c r="I18" i="5"/>
  <c r="I19" i="5"/>
  <c r="I20" i="5"/>
  <c r="I21" i="5"/>
  <c r="I22" i="5"/>
  <c r="B14" i="5"/>
  <c r="B15" i="5"/>
  <c r="B16" i="5"/>
  <c r="B17" i="5"/>
  <c r="B18" i="5"/>
  <c r="B19" i="5"/>
  <c r="B20" i="5"/>
  <c r="B21" i="5"/>
  <c r="B22" i="5"/>
  <c r="G14" i="5"/>
  <c r="G15" i="5"/>
  <c r="G16" i="5"/>
  <c r="G17" i="5"/>
  <c r="G18" i="5"/>
  <c r="G19" i="5"/>
  <c r="G20" i="5"/>
  <c r="G21" i="5"/>
  <c r="G22" i="5"/>
  <c r="D2" i="3"/>
  <c r="D12" i="3"/>
  <c r="D9" i="3"/>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2" i="9"/>
  <c r="G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L6" i="5"/>
  <c r="L7" i="5"/>
  <c r="L8" i="5"/>
  <c r="L9" i="5"/>
  <c r="L10" i="5"/>
  <c r="L11" i="5"/>
  <c r="L12" i="5"/>
  <c r="L13" i="5"/>
  <c r="J6" i="5"/>
  <c r="J7" i="5"/>
  <c r="J8" i="5"/>
  <c r="J9" i="5"/>
  <c r="J10" i="5"/>
  <c r="J11" i="5"/>
  <c r="J12" i="5"/>
  <c r="J13" i="5"/>
  <c r="I6" i="5"/>
  <c r="I7" i="5"/>
  <c r="I8" i="5"/>
  <c r="I9" i="5"/>
  <c r="I10" i="5"/>
  <c r="I11" i="5"/>
  <c r="I12" i="5"/>
  <c r="I13" i="5"/>
  <c r="B6" i="5"/>
  <c r="B7" i="5"/>
  <c r="B8" i="5"/>
  <c r="B9" i="5"/>
  <c r="B10" i="5"/>
  <c r="B11" i="5"/>
  <c r="B12" i="5"/>
  <c r="B13" i="5"/>
  <c r="G6" i="5"/>
  <c r="G7" i="5"/>
  <c r="G8" i="5"/>
  <c r="G9" i="5"/>
  <c r="G10" i="5"/>
  <c r="G11" i="5"/>
  <c r="G12" i="5"/>
  <c r="G1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D3" i="3"/>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<sst xmlns="http://schemas.openxmlformats.org/spreadsheetml/2006/main" count="181587" uniqueCount="39208">
  <si>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</si>
  <si>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</si>
  <si>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</si>
  <si>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</si>
  <si>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</si>
  <si>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</si>
  <si>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</si>
  <si>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</si>
  <si>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</si>
  <si>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</si>
  <si>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</si>
  <si>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</si>
  <si>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</si>
  <si>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</si>
  <si>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</si>
  <si>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</si>
  <si>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</si>
  <si>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</si>
  <si>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</si>
  <si>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</si>
  <si>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</si>
  <si>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</si>
  <si>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</si>
  <si>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</si>
  <si>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</si>
  <si>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</si>
  <si>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</si>
  <si>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</si>
  <si>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</si>
  <si>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</si>
  <si>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</si>
  <si>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</si>
  <si>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</si>
  <si>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</si>
  <si>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</si>
  <si>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</si>
  <si>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</si>
  <si>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</si>
  <si>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</si>
  <si>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</si>
  <si>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</si>
  <si>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</si>
  <si>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</si>
  <si>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</si>
  <si>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</si>
  <si>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</si>
  <si>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</si>
  <si>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</si>
  <si>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</si>
  <si>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</si>
  <si>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</si>
  <si>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</si>
  <si>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</si>
  <si>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</si>
  <si>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</si>
  <si>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</si>
  <si>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</si>
  <si>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</si>
  <si>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</si>
  <si>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</si>
  <si>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</si>
  <si>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</si>
  <si>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</si>
  <si>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</si>
  <si>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</si>
  <si>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</si>
  <si>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</si>
  <si>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</si>
  <si>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</si>
  <si>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</si>
  <si>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</si>
  <si>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</si>
  <si>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</si>
  <si>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</si>
  <si>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</si>
  <si>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</si>
  <si>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</si>
  <si>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</si>
  <si>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</si>
  <si>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</si>
  <si>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</si>
  <si>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</si>
  <si>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</si>
  <si>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</si>
  <si>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</si>
  <si>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</si>
  <si>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</si>
  <si>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</si>
  <si>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</si>
  <si>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</si>
  <si>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</si>
  <si>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</si>
  <si>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</si>
  <si>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</si>
  <si>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</si>
  <si>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</si>
  <si>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</si>
  <si>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</si>
  <si>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</si>
  <si>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</si>
  <si>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</si>
  <si>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</si>
  <si>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</si>
  <si>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</si>
  <si>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</si>
  <si>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</si>
  <si>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</si>
  <si>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</si>
  <si>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</si>
  <si>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</si>
  <si>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</si>
  <si>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</si>
  <si>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</si>
  <si>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</si>
  <si>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</si>
  <si>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</si>
  <si>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</si>
  <si>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</si>
  <si>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</si>
  <si>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</si>
  <si>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</si>
  <si>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</si>
  <si>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</si>
  <si>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</si>
  <si>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</si>
  <si>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</si>
  <si>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</si>
  <si>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</si>
  <si>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</si>
  <si>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</si>
  <si>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</si>
  <si>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</si>
  <si>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</si>
  <si>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</si>
  <si>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</si>
  <si>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</si>
  <si>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</si>
  <si>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</si>
  <si>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</si>
  <si>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</si>
  <si>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</si>
  <si>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</si>
  <si>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</si>
  <si>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</si>
  <si>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</si>
  <si>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</si>
  <si>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</si>
  <si>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</si>
  <si>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</si>
  <si>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</si>
  <si>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</si>
  <si>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</si>
  <si>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</si>
  <si>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</si>
  <si>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</si>
  <si>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</si>
  <si>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</si>
  <si>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</si>
  <si>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</si>
  <si>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</si>
  <si>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</si>
  <si>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</si>
  <si>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</si>
  <si>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</si>
  <si>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</si>
  <si>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</si>
  <si>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</si>
  <si>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</si>
  <si>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</si>
  <si>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</si>
  <si>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</si>
  <si>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</si>
  <si>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</si>
  <si>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</si>
  <si>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</si>
  <si>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</si>
  <si>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</si>
  <si>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</si>
  <si>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</si>
  <si>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</si>
  <si>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</si>
  <si>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</si>
  <si>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</si>
  <si>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</si>
  <si>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</si>
  <si>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</si>
  <si>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</si>
  <si>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</si>
  <si>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</si>
  <si>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</si>
  <si>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</si>
  <si>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</si>
  <si>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</si>
  <si>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</si>
  <si>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</si>
  <si>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</si>
  <si>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</si>
  <si>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</si>
  <si>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</si>
  <si>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</si>
  <si>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</si>
  <si>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</si>
  <si>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</si>
  <si>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</si>
  <si>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</si>
  <si>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</si>
  <si>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</si>
  <si>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</si>
  <si>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</si>
  <si>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</si>
  <si>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</si>
  <si>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</si>
  <si>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</si>
  <si>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</si>
  <si>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</si>
  <si>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</si>
  <si>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</si>
  <si>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</si>
  <si>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</si>
  <si>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</si>
  <si>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</si>
  <si>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</si>
  <si>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</si>
  <si>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</si>
  <si>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</si>
  <si>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</si>
  <si>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</si>
  <si>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</si>
  <si>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</si>
  <si>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</si>
  <si>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</si>
  <si>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</si>
  <si>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</si>
  <si>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</si>
  <si>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</si>
  <si>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</si>
  <si>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</si>
  <si>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</si>
  <si>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</si>
  <si>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</si>
  <si>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</si>
  <si>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</si>
  <si>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</si>
  <si>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</si>
  <si>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</si>
  <si>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</si>
  <si>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</si>
  <si>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</si>
  <si>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</si>
  <si>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</si>
  <si>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</si>
  <si>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</si>
  <si>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</si>
  <si>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</si>
  <si>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</si>
  <si>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</si>
  <si>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</si>
  <si>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</si>
  <si>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</si>
  <si>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</si>
  <si>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</si>
  <si>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</si>
  <si>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</si>
  <si>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</si>
  <si>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</si>
  <si>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</si>
  <si>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</si>
  <si>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</si>
  <si>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</si>
  <si>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</si>
  <si>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</si>
  <si>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</si>
  <si>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</si>
  <si>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</si>
  <si>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</si>
  <si>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</si>
  <si>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</si>
  <si>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</si>
  <si>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</si>
  <si>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</si>
  <si>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</si>
  <si>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</si>
  <si>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</si>
  <si>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</si>
  <si>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</si>
  <si>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</si>
  <si>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</si>
  <si>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</si>
  <si>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</si>
  <si>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</si>
  <si>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</si>
  <si>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</si>
  <si>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</si>
  <si>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</si>
  <si>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</si>
  <si>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</si>
  <si>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</si>
  <si>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</si>
  <si>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</si>
  <si>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</si>
  <si>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</si>
  <si>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</si>
  <si>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</si>
  <si>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</si>
  <si>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</si>
  <si>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</si>
  <si>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</si>
  <si>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</si>
  <si>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</si>
  <si>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</si>
  <si>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</si>
  <si>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</si>
  <si>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</si>
  <si>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</si>
  <si>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</si>
  <si>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</si>
  <si>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</si>
  <si>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</si>
  <si>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</si>
  <si>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</si>
  <si>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</si>
  <si>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</si>
  <si>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</si>
  <si>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</si>
  <si>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</si>
  <si>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</si>
  <si>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</si>
  <si>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</si>
  <si>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</si>
  <si>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</si>
  <si>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</si>
  <si>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</si>
  <si>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</si>
  <si>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</si>
  <si>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</si>
  <si>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</si>
  <si>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</si>
  <si>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</si>
  <si>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</si>
  <si>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</si>
  <si>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</si>
  <si>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</si>
  <si>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</si>
  <si>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</si>
  <si>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</si>
  <si>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</si>
  <si>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</si>
  <si>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</si>
  <si>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</si>
  <si>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</si>
  <si>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</si>
  <si>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</si>
  <si>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</si>
  <si>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</si>
  <si>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</si>
  <si>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</si>
  <si>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</si>
  <si>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</si>
  <si>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</si>
  <si>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</si>
  <si>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</si>
  <si>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</si>
  <si>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</si>
  <si>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</si>
  <si>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</si>
  <si>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</si>
  <si>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</si>
  <si>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</si>
  <si>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</si>
  <si>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</si>
  <si>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</si>
  <si>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</si>
  <si>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</si>
  <si>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</si>
  <si>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</si>
  <si>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</si>
  <si>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</si>
  <si>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</si>
  <si>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</si>
  <si>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</si>
  <si>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</si>
  <si>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</si>
  <si>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</si>
  <si>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</si>
  <si>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</si>
  <si>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</si>
  <si>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</si>
  <si>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</si>
  <si>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</si>
  <si>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</si>
  <si>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</si>
  <si>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</si>
  <si>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</si>
  <si>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</si>
  <si>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</si>
  <si>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</si>
  <si>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</si>
  <si>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</si>
  <si>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</si>
  <si>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</si>
  <si>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</si>
  <si>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</si>
  <si>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</si>
  <si>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</si>
  <si>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</si>
  <si>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</si>
  <si>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</si>
  <si>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</si>
  <si>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</si>
  <si>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</si>
  <si>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</si>
  <si>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</si>
  <si>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</si>
  <si>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</si>
  <si>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</si>
  <si>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</si>
  <si>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</si>
  <si>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</si>
  <si>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</si>
  <si>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</si>
  <si>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</si>
  <si>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</si>
  <si>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</si>
  <si>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</si>
  <si>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</si>
  <si>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</si>
  <si>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</si>
  <si>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</si>
  <si>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</si>
  <si>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</si>
  <si>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</si>
  <si>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</si>
  <si>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</si>
  <si>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</si>
  <si>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</si>
  <si>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</si>
  <si>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</si>
  <si>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</si>
  <si>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</si>
  <si>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</si>
  <si>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</si>
  <si>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</si>
  <si>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</si>
  <si>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</si>
  <si>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</si>
  <si>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</si>
  <si>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</si>
  <si>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</si>
  <si>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</si>
  <si>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</si>
  <si>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</si>
  <si>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</si>
  <si>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</si>
  <si>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</si>
  <si>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</si>
  <si>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</si>
  <si>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</si>
  <si>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</si>
  <si>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</si>
  <si>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</si>
  <si>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</si>
  <si>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</si>
  <si>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</si>
  <si>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</si>
  <si>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</si>
  <si>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</si>
  <si>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</si>
  <si>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</si>
  <si>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</si>
  <si>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</si>
  <si>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</si>
  <si>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</si>
  <si>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</si>
  <si>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</si>
  <si>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</si>
  <si>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</si>
  <si>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</si>
  <si>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</si>
  <si>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</si>
  <si>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</si>
  <si>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</si>
  <si>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</si>
  <si>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</si>
  <si>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</si>
  <si>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</si>
  <si>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</si>
  <si>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</si>
  <si>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</si>
  <si>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</si>
  <si>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</si>
  <si>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</si>
  <si>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</si>
  <si>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</si>
  <si>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</si>
  <si>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</si>
  <si>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</si>
  <si>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</si>
  <si>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</si>
  <si>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</si>
  <si>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</si>
  <si>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</si>
  <si>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</si>
  <si>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</si>
  <si>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</si>
  <si>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</si>
  <si>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</si>
  <si>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</si>
  <si>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</si>
  <si>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</si>
  <si>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</si>
  <si>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</si>
  <si>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</si>
  <si>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</si>
  <si>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</si>
  <si>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</si>
  <si>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</si>
  <si>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</si>
  <si>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</si>
  <si>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</si>
  <si>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</si>
  <si>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</si>
  <si>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</si>
  <si>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</si>
  <si>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</si>
  <si>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</si>
  <si>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</si>
  <si>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</si>
  <si>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</si>
  <si>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</si>
  <si>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</si>
  <si>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</si>
  <si>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</si>
  <si>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</si>
  <si>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</si>
  <si>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</si>
  <si>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</si>
  <si>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</si>
  <si>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</si>
  <si>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</si>
  <si>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</si>
  <si>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</si>
  <si>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</si>
  <si>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</si>
  <si>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</si>
  <si>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</si>
  <si>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</si>
  <si>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</si>
  <si>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</si>
  <si>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</si>
  <si>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</si>
  <si>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</si>
  <si>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</si>
  <si>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</si>
  <si>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</si>
  <si>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</si>
  <si>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</si>
  <si>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</si>
  <si>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</si>
  <si>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</si>
  <si>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</si>
  <si>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</si>
  <si>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</si>
  <si>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</si>
  <si>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</si>
  <si>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</si>
  <si>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</si>
  <si>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</si>
  <si>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</si>
  <si>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</si>
  <si>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</si>
  <si>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</si>
  <si>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</si>
  <si>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</si>
  <si>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</si>
  <si>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</si>
  <si>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</si>
  <si>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</si>
  <si>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</si>
  <si>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</si>
  <si>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</si>
  <si>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</si>
  <si>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</si>
  <si>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</si>
  <si>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</si>
  <si>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</si>
  <si>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</si>
  <si>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</si>
  <si>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</si>
  <si>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</si>
  <si>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</si>
  <si>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</si>
  <si>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</si>
  <si>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</si>
  <si>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</si>
  <si>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</si>
  <si>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</si>
  <si>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</si>
  <si>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</si>
  <si>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</si>
  <si>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</si>
  <si>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</si>
  <si>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</si>
  <si>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</si>
  <si>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</si>
  <si>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</si>
  <si>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</si>
  <si>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</si>
  <si>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</si>
  <si>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</si>
  <si>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</si>
  <si>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</si>
  <si>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</si>
  <si>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</si>
  <si>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</si>
  <si>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</si>
  <si>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</si>
  <si>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</si>
  <si>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</si>
  <si>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</si>
  <si>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</si>
  <si>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</si>
  <si>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</si>
  <si>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</si>
  <si>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</si>
  <si>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</si>
  <si>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</si>
  <si>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</si>
  <si>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</si>
  <si>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</si>
  <si>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</si>
  <si>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</si>
  <si>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</si>
  <si>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</si>
  <si>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</si>
  <si>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</si>
  <si>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</si>
  <si>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</si>
  <si>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</si>
  <si>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</si>
  <si>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</si>
  <si>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</si>
  <si>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</si>
  <si>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</si>
  <si>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</si>
  <si>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</si>
  <si>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</si>
  <si>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</si>
  <si>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</si>
  <si>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</si>
  <si>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</si>
  <si>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</si>
  <si>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</si>
  <si>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</si>
  <si>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</si>
  <si>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</si>
  <si>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</si>
  <si>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</si>
  <si>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</si>
  <si>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</si>
  <si>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</si>
  <si>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</si>
  <si>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</si>
  <si>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</si>
  <si>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</si>
  <si>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</si>
  <si>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</si>
  <si>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</si>
  <si>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</si>
  <si>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</si>
  <si>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</si>
  <si>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</si>
  <si>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</si>
  <si>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</si>
  <si>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</si>
  <si>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</si>
  <si>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</si>
  <si>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</si>
  <si>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</si>
  <si>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</si>
  <si>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</si>
  <si>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</si>
  <si>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</si>
  <si>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</si>
  <si>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</si>
  <si>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</si>
  <si>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</si>
  <si>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</si>
  <si>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</si>
  <si>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</si>
  <si>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</si>
  <si>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</si>
  <si>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</si>
  <si>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</si>
  <si>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</si>
  <si>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</si>
  <si>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</si>
  <si>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</si>
  <si>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</si>
  <si>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</si>
  <si>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</si>
  <si>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</si>
  <si>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</si>
  <si>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</si>
  <si>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</si>
  <si>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</si>
  <si>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</si>
  <si>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</si>
  <si>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</si>
  <si>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</si>
  <si>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</si>
  <si>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</si>
  <si>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</si>
  <si>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</si>
  <si>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</si>
  <si>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</si>
  <si>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</si>
  <si>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</si>
  <si>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</si>
  <si>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</si>
  <si>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</si>
  <si>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</si>
  <si>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</si>
  <si>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</si>
  <si>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</si>
  <si>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</si>
  <si>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</si>
  <si>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</si>
  <si>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</si>
  <si>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</si>
  <si>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</si>
  <si>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</si>
  <si>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</si>
  <si>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</si>
  <si>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</si>
  <si>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</si>
  <si>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</si>
  <si>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</si>
  <si>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</si>
  <si>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</si>
  <si>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</si>
  <si>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</si>
  <si>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</si>
  <si>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</si>
  <si>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</si>
  <si>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</si>
  <si>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</si>
  <si>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</si>
  <si>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</si>
  <si>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</si>
  <si>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</si>
  <si>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</si>
  <si>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</si>
  <si>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</si>
  <si>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</si>
  <si>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</si>
  <si>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</si>
  <si>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</si>
  <si>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</si>
  <si>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</si>
  <si>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</si>
  <si>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</si>
  <si>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</si>
  <si>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</si>
  <si>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</si>
  <si>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</si>
  <si>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</si>
  <si>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</si>
  <si>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</si>
  <si>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</si>
  <si>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</si>
  <si>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</si>
  <si>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</si>
  <si>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</si>
  <si>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</si>
  <si>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</si>
  <si>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</si>
  <si>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</si>
  <si>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</si>
  <si>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</si>
  <si>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</si>
  <si>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</si>
  <si>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</si>
  <si>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</si>
  <si>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</si>
  <si>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</si>
  <si>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</si>
  <si>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</si>
  <si>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</si>
  <si>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</si>
  <si>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</si>
  <si>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</si>
  <si>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</si>
  <si>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</si>
  <si>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</si>
  <si>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</si>
  <si>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</si>
  <si>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</si>
  <si>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</si>
  <si>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</si>
  <si>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</si>
  <si>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</si>
  <si>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</si>
  <si>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</si>
  <si>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</si>
  <si>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</si>
  <si>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</si>
  <si>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</si>
  <si>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</si>
  <si>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</si>
  <si>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</si>
  <si>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</si>
  <si>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</si>
  <si>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</si>
  <si>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</si>
  <si>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</si>
  <si>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</si>
  <si>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</si>
  <si>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</si>
  <si>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</si>
  <si>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</si>
  <si>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</si>
  <si>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</si>
  <si>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</si>
  <si>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</si>
  <si>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</si>
  <si>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</si>
  <si>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</si>
  <si>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</si>
  <si>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</si>
  <si>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</si>
  <si>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</si>
  <si>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</si>
  <si>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</si>
  <si>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</si>
  <si>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</si>
  <si>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</si>
  <si>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</si>
  <si>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</si>
  <si>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</si>
  <si>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</si>
  <si>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</si>
  <si>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</si>
  <si>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</si>
  <si>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</si>
  <si>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</si>
  <si>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</si>
  <si>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</si>
  <si>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</si>
  <si>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</si>
  <si>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</si>
  <si>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</si>
  <si>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</si>
  <si>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</si>
  <si>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</si>
  <si>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</si>
  <si>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</si>
  <si>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</si>
  <si>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</si>
  <si>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</si>
  <si>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</si>
  <si>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</si>
  <si>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</si>
  <si>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</si>
  <si>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</si>
  <si>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</si>
  <si>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</si>
  <si>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</si>
  <si>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</si>
  <si>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</si>
  <si>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</si>
  <si>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</si>
  <si>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</si>
  <si>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</si>
  <si>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</si>
  <si>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</si>
  <si>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</si>
  <si>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</si>
  <si>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</si>
  <si>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</si>
  <si>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</si>
  <si>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</si>
  <si>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</si>
  <si>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</si>
  <si>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</si>
  <si>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</si>
  <si>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</si>
  <si>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</si>
  <si>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</si>
  <si>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</si>
  <si>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</si>
  <si>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</si>
  <si>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</si>
  <si>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</si>
  <si>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</si>
  <si>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</si>
  <si>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</si>
  <si>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</si>
  <si>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</si>
  <si>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</si>
  <si>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</si>
  <si>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</si>
  <si>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</si>
  <si>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</si>
  <si>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</si>
  <si>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</si>
  <si>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</si>
  <si>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</si>
  <si>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</si>
  <si>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</si>
  <si>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</si>
  <si>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</si>
  <si>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</si>
  <si>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</si>
  <si>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</si>
  <si>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</si>
  <si>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</si>
  <si>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</si>
  <si>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</si>
  <si>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</si>
  <si>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</si>
  <si>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</si>
  <si>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</si>
  <si>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</si>
  <si>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</si>
  <si>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</si>
  <si>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</si>
  <si>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</si>
  <si>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</si>
  <si>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</si>
  <si>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</si>
  <si>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</si>
  <si>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</si>
  <si>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</si>
  <si>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</si>
  <si>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</si>
  <si>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</si>
  <si>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</si>
  <si>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</si>
  <si>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</si>
  <si>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</si>
  <si>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</si>
  <si>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</si>
  <si>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</si>
  <si>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</si>
  <si>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</si>
  <si>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</si>
  <si>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</si>
  <si>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</si>
  <si>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</si>
  <si>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</si>
  <si>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</si>
  <si>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</si>
  <si>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</si>
  <si>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</si>
  <si>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</si>
  <si>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</si>
  <si>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</si>
  <si>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</si>
  <si>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</si>
  <si>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</si>
  <si>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</si>
  <si>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</si>
  <si>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</si>
  <si>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</si>
  <si>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</si>
  <si>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</si>
  <si>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</si>
  <si>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</si>
  <si>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</si>
  <si>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</si>
  <si>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</si>
  <si>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</si>
  <si>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</si>
  <si>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</si>
  <si>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</si>
  <si>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</si>
  <si>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</si>
  <si>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</si>
  <si>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</si>
  <si>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</si>
  <si>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</si>
  <si>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</si>
  <si>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</si>
  <si>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</si>
  <si>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</si>
  <si>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</si>
  <si>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</si>
  <si>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</si>
  <si>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</si>
  <si>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</si>
  <si>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</si>
  <si>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</si>
  <si>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</si>
  <si>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</si>
  <si>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</si>
  <si>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</si>
  <si>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</si>
  <si>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</si>
  <si>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</si>
  <si>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</si>
  <si>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</si>
  <si>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</si>
  <si>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</si>
  <si>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</si>
  <si>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</si>
  <si>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</si>
  <si>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</si>
  <si>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</si>
  <si>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</si>
  <si>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</si>
  <si>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</si>
  <si>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</si>
  <si>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</si>
  <si>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</si>
  <si>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</si>
  <si>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</si>
  <si>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</si>
  <si>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</si>
  <si>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</si>
  <si>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</si>
  <si>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</si>
  <si>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</si>
  <si>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</si>
  <si>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</si>
  <si>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</si>
  <si>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</si>
  <si>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</si>
  <si>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</si>
  <si>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</si>
  <si>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</si>
  <si>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</si>
  <si>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</si>
  <si>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</si>
  <si>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</si>
  <si>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</si>
  <si>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</si>
  <si>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</si>
  <si>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</si>
  <si>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</si>
  <si>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</si>
  <si>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</si>
  <si>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</si>
  <si>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</si>
  <si>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</si>
  <si>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</si>
  <si>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</si>
  <si>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</si>
  <si>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</si>
  <si>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</si>
  <si>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</si>
  <si>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</si>
  <si>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</si>
  <si>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</si>
  <si>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</si>
  <si>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</si>
  <si>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</si>
  <si>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</si>
  <si>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</si>
  <si>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</si>
  <si>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</si>
  <si>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</si>
  <si>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</si>
  <si>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</si>
  <si>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</si>
  <si>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</si>
  <si>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</si>
  <si>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</si>
  <si>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</si>
  <si>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</si>
  <si>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</si>
  <si>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</si>
  <si>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</si>
  <si>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</si>
  <si>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</si>
  <si>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</si>
  <si>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</si>
  <si>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</si>
  <si>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</si>
  <si>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</si>
  <si>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</si>
  <si>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</si>
  <si>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</si>
  <si>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</si>
  <si>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</si>
  <si>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</si>
  <si>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</si>
  <si>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</si>
  <si>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</si>
  <si>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</si>
  <si>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</si>
  <si>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</si>
  <si>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</si>
  <si>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</si>
  <si>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</si>
  <si>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</si>
  <si>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</si>
  <si>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</si>
  <si>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</si>
  <si>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</si>
  <si>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</si>
  <si>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</si>
  <si>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</si>
  <si>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</si>
  <si>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</si>
  <si>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</si>
  <si>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</si>
  <si>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</si>
  <si>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</si>
  <si>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</si>
  <si>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</si>
  <si>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</si>
  <si>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</si>
  <si>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</si>
  <si>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</si>
  <si>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</si>
  <si>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</si>
  <si>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</si>
  <si>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</si>
  <si>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</si>
  <si>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</si>
  <si>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</si>
  <si>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</si>
  <si>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</si>
  <si>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</si>
  <si>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</si>
  <si>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</si>
  <si>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</si>
  <si>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</si>
  <si>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</si>
  <si>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</si>
  <si>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</si>
  <si>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</si>
  <si>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</si>
  <si>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</si>
  <si>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</si>
  <si>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</si>
  <si>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</si>
  <si>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</si>
  <si>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</si>
  <si>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</si>
  <si>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</si>
  <si>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</si>
  <si>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</si>
  <si>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</si>
  <si>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</si>
  <si>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</si>
  <si>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</si>
  <si>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</si>
  <si>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</si>
  <si>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</si>
  <si>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</si>
  <si>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</si>
  <si>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</si>
  <si>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</si>
  <si>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</si>
  <si>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</si>
  <si>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</si>
  <si>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</si>
  <si>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</si>
  <si>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</si>
  <si>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</si>
  <si>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</si>
  <si>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</si>
  <si>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</si>
  <si>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</si>
  <si>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</si>
  <si>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</si>
  <si>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</si>
  <si>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</si>
  <si>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</si>
  <si>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</si>
  <si>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</si>
  <si>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</si>
  <si>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</si>
  <si>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</si>
  <si>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</si>
  <si>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</si>
  <si>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</si>
  <si>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</si>
  <si>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</si>
  <si>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</si>
  <si>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</si>
  <si>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</si>
  <si>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</si>
  <si>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</si>
  <si>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</si>
  <si>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</si>
  <si>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</si>
  <si>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</si>
  <si>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</si>
  <si>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</si>
  <si>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</si>
  <si>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</si>
  <si>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</si>
  <si>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</si>
  <si>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</si>
  <si>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</si>
  <si>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</si>
  <si>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</si>
  <si>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</si>
  <si>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</si>
  <si>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</si>
  <si>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</si>
  <si>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</si>
  <si>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</si>
  <si>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</si>
  <si>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</si>
  <si>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</si>
  <si>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</si>
  <si>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</si>
  <si>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</si>
  <si>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</si>
  <si>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</si>
  <si>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</si>
  <si>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</si>
  <si>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</si>
  <si>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</si>
  <si>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</si>
  <si>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</si>
  <si>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</si>
  <si>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</si>
  <si>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</si>
  <si>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</si>
  <si>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</si>
  <si>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</si>
  <si>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</si>
  <si>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</si>
  <si>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</si>
  <si>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</si>
  <si>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</si>
  <si>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</si>
  <si>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</si>
  <si>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</si>
  <si>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</si>
  <si>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</si>
  <si>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</si>
  <si>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</si>
  <si>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</si>
  <si>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</si>
  <si>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</si>
  <si>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</si>
  <si>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</si>
  <si>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</si>
  <si>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</si>
  <si>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</si>
  <si>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</si>
  <si>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</si>
  <si>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</si>
  <si>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</si>
  <si>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</si>
  <si>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</si>
  <si>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</si>
  <si>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</si>
  <si>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</si>
  <si>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</si>
  <si>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</si>
  <si>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</si>
  <si>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</si>
  <si>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</si>
  <si>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</si>
  <si>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</si>
  <si>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</si>
  <si>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</si>
  <si>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</si>
  <si>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</si>
  <si>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</si>
  <si>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</si>
  <si>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</si>
  <si>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</si>
  <si>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</si>
  <si>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</si>
  <si>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</si>
  <si>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</si>
  <si>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</si>
  <si>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</si>
  <si>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</si>
  <si>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</si>
  <si>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</si>
  <si>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</si>
  <si>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</si>
  <si>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</si>
  <si>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</si>
  <si>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</si>
  <si>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</si>
  <si>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</si>
  <si>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</si>
  <si>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</si>
  <si>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</si>
  <si>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</si>
  <si>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</si>
  <si>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</si>
  <si>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</si>
  <si>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</si>
  <si>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</si>
  <si>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</si>
  <si>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</si>
  <si>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</si>
  <si>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</si>
  <si>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</si>
  <si>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</si>
  <si>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</si>
  <si>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</si>
  <si>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</si>
  <si>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</si>
  <si>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</si>
  <si>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</si>
  <si>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</si>
  <si>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</si>
  <si>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</si>
  <si>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</si>
  <si>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</si>
  <si>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</si>
  <si>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</si>
  <si>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</si>
  <si>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</si>
  <si>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</si>
  <si>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</si>
  <si>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</si>
  <si>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</si>
  <si>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</si>
  <si>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</si>
  <si>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</si>
  <si>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</si>
  <si>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</si>
  <si>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</si>
  <si>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</si>
  <si>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</si>
  <si>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</si>
  <si>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</si>
  <si>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</si>
  <si>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</si>
  <si>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</si>
  <si>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</si>
  <si>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</si>
  <si>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</si>
  <si>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</si>
  <si>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</si>
  <si>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</si>
  <si>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</si>
  <si>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</si>
  <si>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</si>
  <si>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</si>
  <si>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</si>
  <si>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</si>
  <si>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</si>
  <si>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</si>
  <si>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</si>
  <si>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</si>
  <si>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</si>
  <si>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</si>
  <si>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</si>
  <si>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</si>
  <si>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</si>
  <si>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</si>
  <si>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</si>
  <si>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</si>
  <si>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</si>
  <si>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</si>
  <si>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</si>
  <si>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</si>
  <si>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</si>
  <si>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</si>
  <si>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</si>
  <si>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</si>
  <si>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</si>
  <si>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</si>
  <si>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</si>
  <si>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</si>
  <si>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</si>
  <si>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</si>
  <si>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</si>
  <si>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</si>
  <si>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</si>
  <si>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</si>
  <si>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</si>
  <si>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</si>
  <si>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</si>
  <si>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</si>
  <si>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</si>
  <si>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</si>
  <si>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</si>
  <si>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</si>
  <si>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</si>
  <si>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</si>
  <si>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</si>
  <si>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</si>
  <si>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</si>
  <si>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</si>
  <si>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</si>
  <si>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</si>
  <si>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</si>
  <si>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</si>
  <si>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</si>
  <si>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</si>
  <si>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</si>
  <si>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</si>
  <si>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</si>
  <si>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</si>
  <si>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</si>
  <si>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</si>
  <si>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</si>
  <si>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</si>
  <si>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</si>
  <si>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</si>
  <si>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</si>
  <si>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</si>
  <si>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</si>
  <si>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</si>
  <si>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</si>
  <si>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</si>
  <si>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</si>
  <si>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</si>
  <si>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</si>
  <si>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</si>
  <si>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</si>
  <si>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</si>
  <si>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</si>
  <si>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</si>
  <si>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</si>
  <si>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</si>
  <si>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</si>
  <si>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</si>
  <si>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</si>
  <si>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</si>
  <si>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</si>
  <si>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</si>
  <si>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</si>
  <si>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</si>
  <si>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</si>
  <si>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</si>
  <si>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</si>
  <si>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</si>
  <si>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</si>
  <si>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</si>
  <si>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</si>
  <si>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</si>
  <si>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</si>
  <si>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</si>
  <si>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</si>
  <si>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</si>
  <si>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</si>
  <si>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</si>
  <si>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</si>
  <si>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</si>
  <si>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</si>
  <si>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</si>
  <si>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</si>
  <si>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</si>
  <si>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</si>
  <si>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</si>
  <si>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</si>
  <si>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</si>
  <si>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</si>
  <si>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</si>
  <si>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</si>
  <si>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</si>
  <si>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</si>
  <si>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</si>
  <si>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</si>
  <si>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</si>
  <si>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</si>
  <si>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</si>
  <si>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</si>
  <si>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</si>
  <si>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</si>
  <si>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</si>
  <si>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</si>
  <si>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</si>
  <si>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</si>
  <si>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</si>
  <si>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</si>
  <si>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</si>
  <si>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</si>
  <si>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</si>
  <si>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</si>
  <si>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</si>
  <si>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</si>
  <si>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</si>
  <si>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</si>
  <si>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</si>
  <si>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</si>
  <si>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</si>
  <si>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</si>
  <si>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</si>
  <si>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</si>
  <si>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</si>
  <si>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</si>
  <si>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</si>
  <si>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</si>
  <si>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</si>
  <si>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</si>
  <si>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</si>
  <si>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</si>
  <si>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</si>
  <si>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</si>
  <si>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</si>
  <si>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</si>
  <si>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</si>
  <si>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</si>
  <si>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</si>
  <si>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</si>
  <si>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</si>
  <si>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</si>
  <si>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</si>
  <si>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</si>
  <si>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</si>
  <si>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</si>
  <si>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</si>
  <si>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</si>
  <si>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</si>
  <si>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</si>
  <si>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</si>
  <si>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</si>
  <si>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</si>
  <si>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</si>
  <si>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</si>
  <si>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</si>
  <si>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</si>
  <si>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</si>
  <si>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</si>
  <si>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</si>
  <si>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</si>
  <si>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</si>
  <si>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</si>
  <si>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</si>
  <si>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</si>
  <si>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</si>
  <si>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</si>
  <si>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</si>
  <si>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</si>
  <si>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</si>
  <si>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</si>
  <si>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</si>
  <si>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</si>
  <si>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</si>
  <si>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</si>
  <si>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</si>
  <si>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</si>
  <si>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</si>
  <si>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</si>
  <si>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</si>
  <si>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</si>
  <si>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</si>
  <si>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</si>
  <si>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</si>
  <si>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</si>
  <si>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</si>
  <si>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</si>
  <si>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</si>
  <si>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</si>
  <si>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</si>
  <si>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</si>
  <si>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</si>
  <si>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</si>
  <si>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</si>
  <si>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</si>
  <si>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</si>
  <si>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</si>
  <si>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</si>
  <si>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</si>
  <si>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</si>
  <si>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</si>
  <si>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</si>
  <si>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</si>
  <si>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</si>
  <si>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</si>
  <si>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</si>
  <si>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</si>
  <si>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</si>
  <si>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</si>
  <si>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</si>
  <si>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</si>
  <si>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</si>
  <si>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</si>
  <si>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</si>
  <si>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</si>
  <si>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</si>
  <si>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</si>
  <si>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</si>
  <si>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</si>
  <si>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</si>
  <si>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</si>
  <si>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</si>
  <si>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</si>
  <si>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</si>
  <si>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</si>
  <si>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</si>
  <si>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</si>
  <si>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</si>
  <si>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</si>
  <si>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</si>
  <si>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</si>
  <si>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</si>
  <si>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</si>
  <si>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</si>
  <si>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</si>
  <si>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</si>
  <si>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</si>
  <si>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</si>
  <si>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</si>
  <si>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</si>
  <si>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</si>
  <si>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</si>
  <si>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</si>
  <si>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</si>
  <si>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</si>
  <si>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</si>
  <si>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</si>
  <si>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</si>
  <si>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</si>
  <si>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</si>
  <si>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</si>
  <si>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</si>
  <si>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</si>
  <si>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</si>
  <si>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</si>
  <si>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</si>
  <si>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</si>
  <si>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</si>
  <si>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</si>
  <si>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</si>
  <si>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</si>
  <si>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</si>
  <si>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</si>
  <si>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</si>
  <si>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</si>
  <si>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</si>
  <si>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</si>
  <si>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</si>
  <si>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</si>
  <si>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</si>
  <si>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</si>
  <si>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</si>
  <si>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</si>
  <si>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</si>
  <si>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</si>
  <si>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</si>
  <si>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</si>
  <si>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</si>
  <si>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</si>
  <si>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</si>
  <si>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</si>
  <si>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</si>
  <si>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</si>
  <si>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</si>
  <si>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</si>
  <si>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</si>
  <si>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</si>
  <si>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</si>
  <si>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</si>
  <si>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</si>
  <si>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</si>
  <si>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</si>
  <si>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</si>
  <si>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</si>
  <si>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</si>
  <si>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</si>
  <si>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</si>
  <si>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</si>
  <si>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</si>
  <si>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</si>
  <si>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</si>
  <si>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</si>
  <si>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</si>
  <si>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</si>
  <si>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</si>
  <si>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</si>
  <si>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</si>
  <si>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</si>
  <si>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</si>
  <si>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</si>
  <si>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</si>
  <si>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</si>
  <si>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</si>
  <si>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</si>
  <si>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</si>
  <si>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</si>
  <si>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</si>
  <si>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</si>
  <si>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</si>
  <si>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</si>
  <si>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</si>
  <si>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</si>
  <si>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</si>
  <si>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</si>
  <si>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</si>
  <si>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</si>
  <si>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</si>
  <si>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</si>
  <si>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</si>
  <si>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</si>
  <si>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</si>
  <si>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</si>
  <si>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</si>
  <si>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</si>
  <si>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</si>
  <si>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</si>
  <si>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</si>
  <si>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</si>
  <si>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</si>
  <si>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</si>
  <si>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</si>
  <si>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</si>
  <si>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</si>
  <si>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</si>
  <si>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</si>
  <si>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</si>
  <si>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</si>
  <si>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</si>
  <si>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</si>
  <si>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</si>
  <si>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</si>
  <si>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</si>
  <si>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</si>
  <si>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</si>
  <si>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</si>
  <si>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</si>
  <si>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</si>
  <si>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</si>
  <si>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</si>
  <si>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</si>
  <si>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</si>
  <si>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</si>
  <si>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</si>
  <si>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</si>
  <si>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</si>
  <si>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</si>
  <si>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</si>
  <si>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</si>
  <si>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</si>
  <si>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</si>
  <si>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</si>
  <si>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</si>
  <si>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</si>
  <si>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</si>
  <si>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</si>
  <si>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</si>
  <si>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</si>
  <si>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</si>
  <si>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</si>
  <si>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</si>
  <si>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</si>
  <si>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</si>
  <si>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</si>
  <si>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</si>
  <si>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</si>
  <si>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</si>
  <si>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</si>
  <si>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</si>
  <si>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</si>
  <si>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</si>
  <si>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</si>
  <si>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</si>
  <si>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</si>
  <si>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</si>
  <si>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</si>
  <si>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</si>
  <si>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</si>
  <si>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</si>
  <si>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</si>
  <si>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</si>
  <si>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</si>
  <si>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</si>
  <si>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</si>
  <si>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</si>
  <si>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</si>
  <si>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</si>
  <si>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</si>
  <si>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</si>
  <si>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</si>
  <si>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</si>
  <si>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</si>
  <si>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</si>
  <si>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</si>
  <si>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</si>
  <si>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</si>
  <si>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</si>
  <si>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</si>
  <si>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</si>
  <si>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</si>
  <si>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</si>
  <si>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</si>
  <si>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</si>
  <si>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</si>
  <si>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</si>
  <si>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</si>
  <si>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</si>
  <si>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</si>
  <si>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</si>
  <si>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</si>
  <si>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</si>
  <si>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</si>
  <si>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</si>
  <si>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</si>
  <si>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</si>
  <si>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</si>
  <si>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</si>
  <si>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</si>
  <si>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</si>
  <si>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</si>
  <si>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</si>
  <si>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</si>
  <si>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</si>
  <si>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</si>
  <si>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</si>
  <si>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</si>
  <si>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</si>
  <si>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</si>
  <si>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</si>
  <si>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</si>
  <si>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</si>
  <si>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</si>
  <si>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</si>
  <si>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</si>
  <si>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</si>
  <si>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</si>
  <si>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</si>
  <si>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</si>
  <si>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</si>
  <si>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</si>
  <si>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</si>
  <si>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</si>
  <si>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</si>
  <si>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</si>
  <si>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</si>
  <si>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</si>
  <si>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</si>
  <si>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</si>
  <si>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</si>
  <si>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</si>
  <si>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</si>
  <si>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</si>
  <si>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</si>
  <si>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</si>
  <si>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</si>
  <si>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</si>
  <si>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</si>
  <si>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</si>
  <si>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</si>
  <si>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</si>
  <si>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</si>
  <si>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</si>
  <si>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</si>
  <si>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</si>
  <si>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</si>
  <si>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</si>
  <si>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</si>
  <si>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</si>
  <si>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</si>
  <si>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</si>
  <si>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</si>
  <si>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</si>
  <si>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</si>
  <si>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</si>
  <si>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</si>
  <si>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</si>
  <si>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</si>
  <si>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</si>
  <si>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</si>
  <si>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</si>
  <si>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</si>
  <si>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</si>
  <si>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</si>
  <si>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</si>
  <si>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</si>
  <si>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</si>
  <si>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</si>
  <si>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</si>
  <si>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</si>
  <si>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</si>
  <si>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</si>
  <si>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</si>
  <si>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</si>
  <si>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</si>
  <si>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</si>
  <si>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</si>
  <si>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</si>
  <si>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</si>
  <si>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</si>
  <si>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</si>
  <si>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</si>
  <si>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</si>
  <si>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</si>
  <si>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</si>
  <si>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</si>
  <si>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</si>
  <si>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</si>
  <si>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</si>
  <si>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</si>
  <si>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</si>
  <si>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</si>
  <si>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</si>
  <si>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</si>
  <si>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</si>
  <si>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</si>
  <si>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</si>
  <si>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</si>
  <si>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</si>
  <si>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</si>
  <si>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</si>
  <si>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</si>
  <si>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</si>
  <si>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</si>
  <si>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</si>
  <si>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</si>
  <si>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</si>
  <si>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</si>
  <si>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</si>
  <si>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</si>
  <si>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</si>
  <si>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</si>
  <si>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</si>
  <si>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</si>
  <si>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</si>
  <si>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</si>
  <si>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</si>
  <si>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</si>
  <si>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</si>
  <si>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</si>
  <si>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</si>
  <si>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</si>
  <si>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</si>
  <si>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</si>
  <si>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</si>
  <si>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</si>
  <si>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</si>
  <si>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</si>
  <si>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</si>
  <si>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</si>
  <si>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</si>
  <si>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</si>
  <si>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</si>
  <si>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</si>
  <si>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</si>
  <si>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</si>
  <si>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</si>
  <si>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</si>
  <si>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</si>
  <si>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</si>
  <si>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</si>
  <si>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</si>
  <si>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</si>
  <si>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</si>
  <si>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</si>
  <si>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</si>
  <si>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</si>
  <si>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</si>
  <si>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</si>
  <si>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</si>
  <si>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</si>
  <si>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</si>
  <si>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</si>
  <si>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</si>
  <si>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</si>
  <si>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</si>
  <si>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</si>
  <si>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</si>
  <si>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</si>
  <si>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</si>
  <si>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</si>
  <si>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</si>
  <si>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</si>
  <si>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</si>
  <si>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</si>
  <si>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</si>
  <si>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</si>
  <si>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</si>
  <si>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</si>
  <si>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</si>
  <si>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</si>
  <si>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</si>
  <si>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</si>
  <si>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</si>
  <si>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</si>
  <si>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</si>
  <si>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</si>
  <si>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</si>
  <si>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</si>
  <si>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</si>
  <si>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</si>
  <si>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</si>
  <si>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</si>
  <si>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</si>
  <si>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</si>
  <si>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</si>
  <si>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</si>
  <si>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</si>
  <si>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</si>
  <si>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</si>
  <si>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</si>
  <si>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</si>
  <si>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</si>
  <si>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</si>
  <si>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</si>
  <si>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</si>
  <si>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</si>
  <si>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</si>
  <si>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</si>
  <si>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</si>
  <si>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</si>
  <si>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</si>
  <si>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</si>
  <si>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</si>
  <si>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</si>
  <si>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</si>
  <si>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</si>
  <si>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</si>
  <si>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</si>
  <si>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</si>
  <si>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</si>
  <si>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</si>
  <si>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</si>
  <si>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</si>
  <si>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</si>
  <si>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</si>
  <si>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</si>
  <si>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</si>
  <si>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</si>
  <si>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</si>
  <si>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</si>
  <si>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</si>
  <si>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</si>
  <si>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</si>
  <si>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</si>
  <si>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</si>
  <si>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</si>
  <si>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</si>
  <si>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</si>
  <si>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</si>
  <si>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</si>
  <si>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</si>
  <si>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</si>
  <si>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</si>
  <si>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</si>
  <si>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</si>
  <si>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</si>
  <si>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</si>
  <si>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</si>
  <si>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</si>
  <si>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</si>
  <si>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</si>
  <si>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</si>
  <si>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</si>
  <si>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</si>
  <si>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</si>
  <si>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</si>
  <si>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</si>
  <si>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</si>
  <si>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</si>
  <si>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</si>
  <si>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</si>
  <si>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</si>
  <si>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</si>
  <si>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</si>
  <si>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</si>
  <si>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</si>
  <si>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</si>
  <si>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</si>
  <si>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</si>
  <si>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</si>
  <si>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</si>
  <si>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</si>
  <si>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</si>
  <si>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</si>
  <si>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</si>
  <si>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</si>
  <si>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</si>
  <si>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</si>
  <si>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</si>
  <si>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</si>
  <si>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</si>
  <si>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</si>
  <si>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</si>
  <si>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</si>
  <si>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</si>
  <si>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</si>
  <si>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</si>
  <si>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</si>
  <si>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</si>
  <si>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</si>
  <si>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</si>
  <si>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</si>
  <si>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</si>
  <si>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</si>
  <si>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</si>
  <si>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</si>
  <si>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</si>
  <si>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</si>
  <si>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</si>
  <si>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</si>
  <si>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</si>
  <si>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</si>
  <si>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</si>
  <si>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</si>
  <si>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</si>
  <si>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</si>
  <si>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</si>
  <si>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</si>
  <si>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</si>
  <si>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</si>
  <si>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</si>
  <si>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</si>
  <si>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</si>
  <si>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</si>
  <si>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</si>
  <si>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</si>
  <si>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</si>
  <si>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</si>
  <si>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</si>
  <si>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</si>
  <si>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</si>
  <si>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</si>
  <si>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</si>
  <si>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</si>
  <si>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</si>
  <si>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</si>
  <si>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</si>
  <si>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</si>
  <si>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</si>
  <si>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</si>
  <si>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</si>
  <si>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</si>
  <si>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</si>
  <si>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</si>
  <si>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</si>
  <si>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</si>
  <si>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</si>
  <si>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</si>
  <si>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</si>
  <si>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</si>
  <si>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</si>
  <si>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</si>
  <si>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</si>
  <si>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</si>
  <si>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</si>
  <si>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</si>
  <si>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</si>
  <si>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</si>
  <si>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</si>
  <si>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</si>
  <si>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</si>
  <si>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</si>
  <si>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</si>
  <si>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</si>
  <si>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</si>
  <si>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</si>
  <si>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</si>
  <si>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</si>
  <si>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</si>
  <si>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</si>
  <si>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</si>
  <si>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</si>
  <si>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</si>
  <si>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</si>
  <si>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</si>
  <si>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</si>
  <si>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</si>
  <si>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</si>
  <si>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</si>
  <si>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</si>
  <si>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</si>
  <si>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</si>
  <si>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</si>
  <si>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</si>
  <si>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</si>
  <si>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</si>
  <si>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</si>
  <si>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</si>
  <si>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</si>
  <si>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</si>
  <si>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</si>
  <si>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</si>
  <si>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</si>
  <si>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</si>
  <si>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</si>
  <si>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</si>
  <si>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</si>
  <si>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</si>
  <si>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</si>
  <si>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</si>
  <si>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</si>
  <si>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</si>
  <si>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</si>
  <si>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</si>
  <si>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</si>
  <si>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</si>
  <si>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</si>
  <si>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</si>
  <si>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</si>
  <si>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</si>
  <si>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</si>
  <si>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</si>
  <si>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</si>
  <si>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</si>
  <si>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</si>
  <si>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</si>
  <si>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</si>
  <si>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</si>
  <si>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</si>
  <si>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</si>
  <si>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</si>
  <si>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</si>
  <si>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</si>
  <si>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</si>
  <si>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</si>
  <si>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</si>
  <si>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</si>
  <si>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</si>
  <si>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</si>
  <si>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</si>
  <si>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</si>
  <si>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</si>
  <si>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</si>
  <si>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</si>
  <si>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</si>
  <si>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</si>
  <si>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</si>
  <si>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</si>
  <si>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</si>
  <si>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</si>
  <si>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</si>
  <si>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</si>
  <si>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</si>
  <si>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</si>
  <si>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</si>
  <si>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</si>
  <si>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</si>
  <si>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</si>
  <si>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</si>
  <si>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</si>
  <si>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</si>
  <si>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</si>
  <si>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</si>
  <si>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</si>
  <si>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</si>
  <si>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</si>
  <si>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</si>
  <si>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</si>
  <si>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</si>
  <si>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</si>
  <si>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</si>
  <si>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</si>
  <si>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</si>
  <si>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</si>
  <si>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</si>
  <si>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</si>
  <si>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</si>
  <si>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</si>
  <si>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</si>
  <si>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</si>
  <si>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</si>
  <si>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</si>
  <si>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</si>
  <si>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</si>
  <si>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</si>
  <si>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</si>
  <si>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</si>
  <si>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</si>
  <si>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</si>
  <si>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</si>
  <si>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</si>
  <si>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</si>
  <si>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</si>
  <si>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</si>
  <si>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</si>
  <si>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</si>
  <si>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</si>
  <si>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</si>
  <si>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</si>
  <si>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</si>
  <si>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</si>
  <si>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</si>
  <si>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</si>
  <si>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</si>
  <si>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</si>
  <si>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</si>
  <si>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</si>
  <si>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</si>
  <si>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</si>
  <si>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</si>
  <si>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</si>
  <si>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</si>
  <si>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</si>
  <si>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</si>
  <si>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</si>
  <si>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</si>
  <si>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</si>
  <si>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</si>
  <si>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</si>
  <si>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</si>
  <si>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</si>
  <si>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</si>
  <si>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</si>
  <si>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</si>
  <si>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</si>
  <si>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</si>
  <si>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</si>
  <si>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</si>
  <si>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</si>
  <si>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</si>
  <si>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</si>
  <si>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</si>
  <si>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</si>
  <si>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</si>
  <si>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</si>
  <si>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</si>
  <si>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</si>
  <si>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</si>
  <si>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</si>
  <si>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</si>
  <si>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</si>
  <si>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</si>
  <si>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</si>
  <si>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</si>
  <si>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</si>
  <si>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</si>
  <si>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</si>
  <si>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</si>
  <si>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</si>
  <si>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</si>
  <si>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</si>
  <si>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</si>
  <si>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</si>
  <si>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</si>
  <si>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</si>
  <si>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</si>
  <si>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</si>
  <si>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</si>
  <si>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</si>
  <si>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</si>
  <si>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</si>
  <si>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</si>
  <si>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</si>
  <si>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</si>
  <si>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</si>
  <si>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</si>
  <si>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</si>
  <si>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</si>
  <si>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</si>
  <si>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</si>
  <si>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</si>
  <si>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</si>
  <si>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</si>
  <si>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</si>
  <si>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</si>
  <si>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</si>
  <si>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</si>
  <si>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</si>
  <si>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</si>
  <si>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</si>
  <si>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</si>
  <si>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</si>
  <si>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</si>
  <si>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</si>
  <si>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</si>
  <si>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</si>
  <si>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</si>
  <si>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</si>
  <si>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</si>
  <si>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</si>
  <si>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</si>
  <si>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</si>
  <si>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</si>
  <si>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</si>
  <si>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</si>
  <si>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</si>
  <si>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</si>
  <si>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</si>
  <si>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</si>
  <si>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</si>
  <si>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</si>
  <si>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</si>
  <si>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</si>
  <si>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</si>
  <si>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</si>
  <si>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</si>
  <si>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</si>
  <si>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</si>
  <si>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</si>
  <si>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</si>
  <si>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</si>
  <si>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</si>
  <si>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</si>
  <si>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</si>
  <si>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</si>
  <si>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</si>
  <si>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</si>
  <si>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</si>
  <si>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</si>
  <si>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</si>
  <si>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</si>
  <si>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</si>
  <si>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</si>
  <si>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</si>
  <si>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</si>
  <si>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</si>
  <si>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</si>
  <si>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</si>
  <si>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</si>
  <si>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</si>
  <si>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</si>
  <si>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</si>
  <si>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</si>
  <si>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</si>
  <si>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</si>
  <si>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</si>
  <si>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</si>
  <si>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</si>
  <si>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</si>
  <si>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</si>
  <si>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</si>
  <si>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</si>
  <si>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</si>
  <si>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</si>
  <si>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</si>
  <si>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</si>
  <si>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</si>
  <si>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</si>
  <si>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</si>
  <si>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</si>
  <si>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</si>
  <si>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</si>
  <si>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</si>
  <si>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</si>
  <si>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</si>
  <si>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</si>
  <si>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</si>
  <si>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</si>
  <si>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</si>
  <si>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</si>
  <si>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</si>
  <si>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</si>
  <si>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</si>
  <si>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</si>
  <si>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</si>
  <si>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</si>
  <si>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</si>
  <si>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</si>
  <si>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</si>
  <si>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</si>
  <si>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</si>
  <si>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</si>
  <si>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</si>
  <si>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</si>
  <si>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</si>
  <si>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</si>
  <si>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</si>
  <si>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</si>
  <si>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</si>
  <si>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</si>
  <si>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</si>
  <si>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</si>
  <si>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</si>
  <si>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</si>
  <si>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</si>
  <si>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</si>
  <si>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</si>
  <si>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</si>
  <si>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</si>
  <si>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</si>
  <si>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</si>
  <si>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</si>
  <si>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</si>
  <si>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</si>
  <si>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</si>
  <si>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</si>
  <si>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</si>
  <si>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</si>
  <si>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</si>
  <si>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</si>
  <si>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</si>
  <si>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</si>
  <si>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</si>
  <si>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</si>
  <si>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</si>
  <si>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</si>
  <si>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</si>
  <si>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</si>
  <si>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</si>
  <si>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</si>
  <si>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</si>
  <si>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</si>
  <si>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</si>
  <si>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</si>
  <si>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</si>
  <si>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</si>
  <si>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</si>
  <si>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</si>
  <si>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</si>
  <si>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</si>
  <si>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</si>
  <si>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</si>
  <si>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</si>
  <si>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</si>
  <si>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</si>
  <si>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</si>
  <si>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</si>
  <si>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</si>
  <si>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</si>
  <si>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</si>
  <si>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</si>
  <si>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</si>
  <si>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</si>
  <si>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</si>
  <si>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</si>
  <si>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</si>
  <si>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</si>
  <si>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</si>
  <si>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</si>
  <si>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</si>
  <si>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</si>
  <si>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</si>
  <si>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</si>
  <si>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</si>
  <si>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</si>
  <si>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</si>
  <si>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</si>
  <si>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</si>
  <si>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</si>
  <si>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</si>
  <si>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</si>
  <si>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</si>
  <si>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</si>
  <si>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</si>
  <si>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</si>
  <si>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</si>
  <si>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</si>
  <si>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</si>
  <si>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</si>
  <si>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</si>
  <si>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</si>
  <si>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</si>
  <si>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</si>
  <si>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</si>
  <si>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</si>
  <si>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</si>
  <si>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</si>
  <si>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</si>
  <si>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</si>
  <si>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</si>
  <si>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</si>
  <si>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</si>
  <si>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</si>
  <si>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</si>
  <si>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</si>
  <si>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</si>
  <si>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</si>
  <si>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</si>
  <si>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</si>
  <si>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</si>
  <si>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</si>
  <si>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</si>
  <si>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</si>
  <si>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</si>
  <si>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</si>
  <si>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</si>
  <si>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</si>
  <si>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</si>
  <si>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</si>
  <si>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</si>
  <si>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</si>
  <si>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</si>
  <si>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</si>
  <si>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</si>
  <si>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</si>
  <si>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</si>
  <si>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</si>
  <si>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</si>
  <si>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</si>
  <si>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</si>
  <si>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</si>
  <si>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</si>
  <si>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</si>
  <si>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</si>
  <si>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</si>
  <si>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</si>
  <si>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</si>
  <si>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</si>
  <si>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</si>
  <si>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</si>
  <si>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</si>
  <si>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</si>
  <si>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</si>
  <si>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</si>
  <si>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</si>
  <si>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</si>
  <si>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</si>
  <si>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</si>
  <si>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</si>
  <si>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</si>
  <si>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</si>
  <si>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</si>
  <si>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</si>
  <si>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</si>
  <si>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</si>
  <si>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</si>
  <si>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</si>
  <si>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</si>
  <si>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</si>
  <si>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</si>
  <si>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</si>
  <si>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</si>
  <si>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</si>
  <si>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</si>
  <si>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</si>
  <si>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</si>
  <si>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</si>
  <si>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</si>
  <si>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</si>
  <si>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</si>
  <si>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</si>
  <si>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</si>
  <si>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</si>
  <si>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</si>
  <si>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</si>
  <si>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</si>
  <si>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</si>
  <si>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</si>
  <si>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</si>
  <si>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</si>
  <si>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</si>
  <si>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</si>
  <si>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</si>
  <si>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</si>
  <si>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</si>
  <si>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</si>
  <si>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</si>
  <si>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</si>
  <si>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</si>
  <si>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</si>
  <si>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</si>
  <si>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</si>
  <si>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</si>
  <si>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</si>
  <si>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</si>
  <si>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</si>
  <si>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</si>
  <si>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</si>
  <si>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</si>
  <si>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</si>
  <si>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</si>
  <si>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</si>
  <si>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</si>
  <si>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</si>
  <si>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</si>
  <si>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</si>
  <si>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</si>
  <si>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</si>
  <si>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</si>
  <si>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</si>
  <si>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</si>
  <si>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</si>
  <si>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</si>
  <si>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</si>
  <si>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</si>
  <si>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</si>
  <si>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</si>
  <si>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</si>
  <si>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</si>
  <si>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</si>
  <si>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</si>
  <si>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</si>
  <si>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</si>
  <si>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</si>
  <si>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</si>
  <si>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</si>
  <si>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</si>
  <si>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</si>
  <si>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</si>
  <si>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</si>
  <si>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</si>
  <si>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</si>
  <si>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</si>
  <si>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</si>
  <si>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</si>
  <si>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</si>
  <si>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</si>
  <si>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</si>
  <si>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</si>
  <si>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</si>
  <si>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</si>
  <si>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</si>
  <si>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</si>
  <si>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</si>
  <si>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</si>
  <si>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</si>
  <si>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</si>
  <si>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</si>
  <si>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</si>
  <si>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</si>
  <si>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</si>
  <si>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</si>
  <si>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</si>
  <si>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</si>
  <si>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</si>
  <si>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</si>
  <si>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</si>
  <si>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</si>
  <si>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</si>
  <si>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</si>
  <si>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</si>
  <si>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</si>
  <si>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</si>
  <si>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</si>
  <si>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</si>
  <si>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</si>
  <si>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</si>
  <si>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</si>
  <si>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</si>
  <si>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</si>
  <si>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</si>
  <si>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</si>
  <si>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</si>
  <si>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</si>
  <si>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</si>
  <si>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</si>
  <si>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</si>
  <si>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</si>
  <si>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</si>
  <si>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</si>
  <si>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</si>
  <si>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</si>
  <si>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</si>
  <si>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</si>
  <si>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</si>
  <si>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</si>
  <si>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</si>
  <si>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</si>
  <si>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</si>
  <si>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</si>
  <si>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</si>
  <si>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</si>
  <si>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</si>
  <si>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</si>
  <si>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</si>
  <si>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</si>
  <si>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</si>
  <si>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</si>
  <si>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</si>
  <si>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</si>
  <si>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</si>
  <si>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</si>
  <si>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</si>
  <si>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</si>
  <si>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</si>
  <si>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</si>
  <si>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</si>
  <si>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</si>
  <si>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</si>
  <si>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</si>
  <si>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</si>
  <si>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</si>
  <si>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</si>
  <si>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</si>
  <si>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</si>
  <si>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</si>
  <si>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</si>
  <si>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</si>
  <si>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</si>
  <si>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</si>
  <si>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</si>
  <si>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</si>
  <si>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</si>
  <si>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</si>
  <si>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</si>
  <si>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</si>
  <si>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</si>
  <si>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</si>
  <si>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</si>
  <si>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</si>
  <si>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</si>
  <si>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</si>
  <si>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</si>
  <si>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</si>
  <si>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</si>
  <si>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</si>
  <si>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</si>
  <si>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</si>
  <si>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</si>
  <si>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</si>
  <si>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</si>
  <si>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</si>
  <si>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</si>
  <si>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</si>
  <si>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</si>
  <si>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</si>
  <si>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</si>
  <si>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</si>
  <si>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</si>
  <si>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</si>
  <si>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</si>
  <si>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</si>
  <si>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</si>
  <si>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</si>
  <si>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</si>
  <si>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</si>
  <si>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</si>
  <si>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</si>
  <si>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</si>
  <si>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</si>
  <si>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</si>
  <si>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</si>
  <si>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</si>
  <si>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</si>
  <si>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</si>
  <si>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</si>
  <si>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</si>
  <si>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</si>
  <si>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</si>
  <si>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</si>
  <si>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</si>
  <si>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</si>
  <si>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</si>
  <si>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</si>
  <si>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</si>
  <si>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</si>
  <si>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</si>
  <si>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</si>
  <si>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</si>
  <si>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</si>
  <si>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</si>
  <si>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</si>
  <si>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</si>
  <si>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</si>
  <si>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</si>
  <si>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</si>
  <si>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</si>
  <si>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</si>
  <si>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</si>
  <si>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</si>
  <si>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</si>
  <si>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</si>
  <si>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</si>
  <si>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</si>
  <si>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</si>
  <si>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</si>
  <si>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</si>
  <si>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</si>
  <si>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</si>
  <si>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</si>
  <si>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</si>
  <si>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</si>
  <si>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</si>
  <si>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</si>
  <si>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</si>
  <si>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</si>
  <si>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</si>
  <si>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</si>
  <si>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</si>
  <si>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</si>
  <si>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</si>
  <si>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</si>
  <si>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</si>
  <si>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</si>
  <si>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</si>
  <si>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</si>
  <si>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</si>
  <si>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</si>
  <si>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</si>
  <si>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</si>
  <si>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</si>
  <si>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</si>
  <si>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</si>
  <si>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</si>
  <si>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</si>
  <si>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</si>
  <si>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</si>
  <si>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</si>
  <si>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</si>
  <si>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</si>
  <si>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</si>
  <si>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</si>
  <si>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</si>
  <si>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</si>
  <si>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</si>
  <si>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</si>
  <si>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</si>
  <si>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</si>
  <si>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</si>
  <si>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</si>
  <si>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</si>
  <si>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</si>
  <si>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</si>
  <si>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</si>
  <si>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</si>
  <si>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</si>
  <si>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</si>
  <si>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</si>
  <si>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</si>
  <si>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</si>
  <si>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</si>
  <si>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</si>
  <si>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</si>
  <si>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</si>
  <si>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</si>
  <si>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</si>
  <si>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</si>
  <si>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</si>
  <si>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</si>
  <si>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</si>
  <si>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</si>
  <si>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</si>
  <si>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</si>
  <si>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</si>
  <si>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</si>
  <si>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</si>
  <si>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</si>
  <si>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</si>
  <si>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</si>
  <si>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</si>
  <si>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</si>
  <si>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</si>
  <si>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</si>
  <si>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</si>
  <si>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</si>
  <si>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</si>
  <si>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</si>
  <si>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</si>
  <si>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</si>
  <si>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</si>
  <si>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</si>
  <si>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</si>
  <si>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</si>
  <si>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</si>
  <si>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</si>
  <si>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</si>
  <si>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</si>
  <si>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</si>
  <si>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</si>
  <si>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</si>
  <si>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</si>
  <si>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</si>
  <si>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</si>
  <si>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</si>
  <si>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</si>
  <si>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</si>
  <si>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</si>
  <si>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</si>
  <si>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</si>
  <si>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</si>
  <si>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</si>
  <si>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</si>
  <si>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</si>
  <si>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</si>
  <si>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</si>
  <si>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</si>
  <si>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</si>
  <si>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</si>
  <si>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</si>
  <si>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</si>
  <si>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</si>
  <si>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</si>
  <si>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</si>
  <si>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</si>
  <si>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</si>
  <si>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</si>
  <si>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</si>
  <si>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</si>
  <si>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</si>
  <si>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</si>
  <si>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</si>
  <si>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</si>
  <si>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</si>
  <si>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</si>
  <si>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</si>
  <si>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</si>
  <si>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</si>
  <si>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</si>
  <si>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</si>
  <si>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</si>
  <si>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</si>
  <si>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</si>
  <si>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</si>
  <si>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</si>
  <si>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</si>
  <si>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</si>
  <si>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</si>
  <si>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</si>
  <si>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</si>
  <si>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</si>
  <si>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</si>
  <si>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</si>
  <si>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</si>
  <si>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</si>
  <si>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</si>
  <si>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</si>
  <si>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</si>
  <si>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</si>
  <si>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</si>
  <si>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</si>
  <si>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</si>
  <si>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</si>
  <si>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</si>
  <si>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</si>
  <si>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</si>
  <si>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</si>
  <si>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</si>
  <si>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</si>
  <si>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</si>
  <si>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</si>
  <si>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</si>
  <si>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</si>
  <si>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</si>
  <si>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</si>
  <si>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</si>
  <si>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</si>
  <si>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</si>
  <si>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</si>
  <si>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</si>
  <si>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</si>
  <si>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</si>
  <si>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</si>
  <si>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</si>
  <si>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</si>
  <si>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</si>
  <si>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</si>
  <si>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</si>
  <si>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</si>
  <si>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</si>
  <si>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</si>
  <si>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</si>
  <si>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</si>
  <si>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</si>
  <si>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</si>
  <si>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</si>
  <si>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</si>
  <si>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</si>
  <si>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</si>
  <si>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</si>
  <si>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</si>
  <si>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</si>
  <si>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</si>
  <si>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</si>
  <si>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</si>
  <si>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</si>
  <si>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</si>
  <si>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</si>
  <si>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</si>
  <si>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</si>
  <si>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</si>
  <si>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</si>
  <si>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</si>
  <si>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</si>
  <si>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</si>
  <si>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</si>
  <si>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</si>
  <si>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</si>
  <si>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</si>
  <si>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</si>
  <si>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</si>
  <si>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</si>
  <si>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</si>
  <si>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</si>
  <si>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</si>
  <si>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</si>
  <si>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</si>
  <si>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</si>
  <si>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</si>
  <si>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</si>
  <si>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</si>
  <si>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</si>
  <si>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</si>
  <si>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</si>
  <si>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</si>
  <si>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</si>
  <si>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</si>
  <si>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</si>
  <si>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</si>
  <si>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</si>
  <si>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</si>
  <si>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</si>
  <si>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</si>
  <si>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</si>
  <si>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</si>
  <si>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</si>
  <si>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</si>
  <si>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</si>
  <si>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</si>
  <si>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</si>
  <si>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</si>
  <si>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</si>
  <si>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</si>
  <si>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</si>
  <si>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</si>
  <si>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</si>
  <si>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</si>
  <si>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</si>
  <si>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</si>
  <si>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</si>
  <si>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</si>
  <si>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</si>
  <si>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</si>
  <si>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</si>
  <si>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</si>
  <si>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</si>
  <si>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</si>
  <si>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</si>
  <si>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</si>
  <si>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</si>
  <si>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</si>
  <si>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</si>
  <si>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</si>
  <si>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</si>
  <si>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</si>
  <si>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</si>
  <si>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</si>
  <si>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</si>
  <si>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</si>
  <si>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</si>
  <si>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</si>
  <si>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</si>
  <si>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</si>
  <si>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</si>
  <si>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</si>
  <si>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</si>
  <si>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</si>
  <si>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</si>
  <si>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</si>
  <si>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</si>
  <si>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</si>
  <si>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</si>
  <si>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</si>
  <si>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</si>
  <si>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</si>
  <si>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</si>
  <si>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</si>
  <si>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</si>
  <si>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</si>
  <si>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</si>
  <si>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</si>
  <si>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</si>
  <si>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</si>
  <si>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</si>
  <si>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</si>
  <si>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</si>
  <si>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</si>
  <si>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</si>
  <si>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</si>
  <si>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</si>
  <si>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</si>
  <si>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</si>
  <si>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</si>
  <si>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</si>
  <si>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</si>
  <si>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</si>
  <si>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</si>
  <si>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</si>
  <si>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</si>
  <si>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</si>
  <si>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</si>
  <si>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</si>
  <si>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</si>
  <si>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</si>
  <si>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</si>
  <si>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</si>
  <si>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</si>
  <si>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</si>
  <si>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</si>
  <si>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</si>
  <si>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</si>
  <si>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</si>
  <si>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</si>
  <si>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</si>
  <si>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</si>
  <si>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</si>
  <si>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</si>
  <si>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</si>
  <si>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</si>
  <si>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</si>
  <si>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</si>
  <si>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</si>
  <si>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</si>
  <si>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</si>
  <si>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</si>
  <si>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</si>
  <si>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</si>
  <si>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</si>
  <si>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</si>
  <si>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</si>
  <si>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</si>
  <si>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</si>
  <si>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</si>
  <si>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</si>
  <si>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</si>
  <si>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</si>
  <si>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</si>
  <si>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</si>
  <si>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</si>
  <si>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</si>
  <si>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</si>
  <si>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</si>
  <si>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</si>
  <si>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</si>
  <si>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</si>
  <si>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</si>
  <si>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</si>
  <si>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</si>
  <si>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</si>
  <si>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</si>
  <si>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</si>
  <si>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</si>
  <si>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</si>
  <si>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</si>
  <si>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</si>
  <si>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</si>
  <si>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</si>
  <si>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</si>
  <si>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</si>
  <si>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</si>
  <si>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</si>
  <si>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</si>
  <si>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</si>
  <si>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</si>
  <si>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</si>
  <si>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</si>
  <si>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</si>
  <si>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</si>
  <si>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</si>
  <si>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</si>
  <si>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</si>
  <si>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</si>
  <si>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</si>
  <si>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</si>
  <si>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</si>
  <si>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</si>
  <si>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</si>
  <si>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</si>
  <si>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</si>
  <si>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</si>
  <si>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</si>
  <si>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</si>
  <si>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</si>
  <si>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</si>
  <si>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</si>
  <si>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</si>
  <si>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</si>
  <si>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</si>
  <si>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</si>
  <si>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</si>
  <si>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</si>
  <si>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</si>
  <si>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</si>
  <si>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</si>
  <si>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</si>
  <si>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</si>
  <si>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</si>
  <si>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</si>
  <si>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</si>
  <si>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</si>
  <si>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</si>
  <si>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</si>
  <si>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</si>
  <si>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</si>
  <si>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</si>
  <si>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</si>
  <si>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</si>
  <si>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</si>
  <si>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</si>
  <si>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</si>
  <si>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</si>
  <si>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</si>
  <si>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</si>
  <si>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</si>
  <si>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</si>
  <si>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</si>
  <si>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</si>
  <si>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</si>
  <si>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</si>
  <si>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</si>
  <si>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</si>
  <si>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</si>
  <si>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</si>
  <si>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</si>
  <si>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</si>
  <si>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</si>
  <si>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</si>
  <si>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</si>
  <si>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</si>
  <si>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</si>
  <si>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</si>
  <si>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</si>
  <si>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</si>
  <si>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</si>
  <si>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</si>
  <si>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</si>
  <si>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</si>
  <si>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</si>
  <si>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</si>
  <si>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</si>
  <si>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</si>
  <si>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</si>
  <si>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</si>
  <si>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</si>
  <si>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</si>
  <si>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</si>
  <si>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</si>
  <si>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</si>
  <si>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</si>
  <si>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</si>
  <si>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</si>
  <si>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</si>
  <si>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</si>
  <si>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</si>
  <si>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</si>
  <si>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</si>
  <si>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</si>
  <si>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</si>
  <si>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</si>
  <si>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</si>
  <si>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</si>
  <si>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</si>
  <si>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</si>
  <si>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</si>
  <si>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</si>
  <si>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</si>
  <si>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</si>
  <si>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</si>
  <si>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</si>
  <si>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</si>
  <si>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</si>
  <si>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</si>
  <si>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</si>
  <si>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</si>
  <si>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</si>
  <si>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</si>
  <si>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</si>
  <si>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</si>
  <si>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</si>
  <si>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</si>
  <si>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</si>
  <si>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</si>
  <si>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</si>
  <si>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</si>
  <si>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</si>
  <si>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</si>
  <si>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</si>
  <si>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</si>
  <si>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</si>
  <si>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</si>
  <si>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</si>
  <si>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</si>
  <si>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</si>
  <si>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</si>
  <si>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</si>
  <si>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</si>
  <si>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</si>
  <si>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</si>
  <si>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</si>
  <si>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</si>
  <si>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</si>
  <si>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</si>
  <si>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</si>
  <si>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</si>
  <si>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</si>
  <si>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</si>
  <si>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</si>
  <si>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</si>
  <si>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</si>
  <si>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</si>
  <si>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</si>
  <si>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</si>
  <si>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</si>
  <si>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</si>
  <si>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</si>
  <si>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</si>
  <si>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</si>
  <si>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</si>
  <si>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</si>
  <si>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</si>
  <si>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</si>
  <si>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</si>
  <si>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</si>
  <si>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</si>
  <si>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</si>
  <si>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</si>
  <si>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</si>
  <si>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</si>
  <si>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</si>
  <si>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</si>
  <si>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</si>
  <si>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</si>
  <si>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</si>
  <si>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</si>
  <si>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</si>
  <si>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</si>
  <si>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</si>
  <si>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</si>
  <si>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</si>
  <si>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</si>
  <si>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</si>
  <si>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</si>
  <si>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</si>
  <si>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</si>
  <si>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</si>
  <si>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</si>
  <si>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</si>
  <si>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</si>
  <si>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</si>
  <si>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</si>
  <si>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</si>
  <si>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</si>
  <si>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</si>
  <si>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</si>
  <si>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</si>
  <si>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</si>
  <si>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</si>
  <si>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</si>
  <si>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</si>
  <si>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</si>
  <si>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</si>
  <si>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</si>
  <si>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</si>
  <si>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</si>
  <si>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</si>
  <si>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</si>
  <si>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</si>
  <si>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</si>
  <si>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</si>
  <si>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</si>
  <si>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</si>
  <si>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</si>
  <si>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</si>
  <si>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</si>
  <si>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</si>
  <si>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</si>
  <si>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</si>
  <si>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</si>
  <si>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</si>
  <si>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</si>
  <si>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</si>
  <si>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</si>
  <si>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</si>
  <si>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</si>
  <si>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</si>
  <si>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</si>
  <si>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</si>
  <si>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</si>
  <si>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</si>
  <si>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</si>
  <si>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</si>
  <si>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</si>
  <si>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</si>
  <si>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</si>
  <si>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</si>
  <si>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</si>
  <si>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</si>
  <si>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</si>
  <si>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</si>
  <si>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</si>
  <si>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</si>
  <si>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</si>
  <si>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</si>
  <si>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</si>
  <si>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</si>
  <si>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</si>
  <si>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</si>
  <si>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</si>
  <si>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</si>
  <si>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</si>
  <si>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</si>
  <si>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</si>
  <si>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</si>
  <si>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</si>
  <si>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</si>
  <si>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</si>
  <si>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</si>
  <si>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</si>
  <si>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</si>
  <si>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</si>
  <si>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</si>
  <si>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</si>
  <si>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</si>
  <si>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</si>
  <si>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</si>
  <si>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</si>
  <si>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</si>
  <si>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</si>
  <si>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</si>
  <si>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</si>
  <si>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</si>
  <si>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</si>
  <si>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</si>
  <si>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</si>
  <si>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</si>
  <si>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</si>
  <si>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</si>
  <si>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</si>
  <si>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</si>
  <si>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</si>
  <si>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</si>
  <si>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</si>
  <si>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</si>
  <si>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</si>
  <si>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</si>
  <si>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</si>
  <si>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</si>
  <si>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</si>
  <si>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</si>
  <si>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</si>
  <si>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</si>
  <si>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</si>
  <si>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</si>
  <si>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</si>
  <si>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</si>
  <si>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</si>
  <si>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</si>
  <si>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</si>
  <si>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</si>
  <si>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</si>
  <si>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</si>
  <si>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</si>
  <si>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</si>
  <si>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</si>
  <si>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</si>
  <si>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</si>
  <si>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</si>
  <si>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</si>
  <si>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</si>
  <si>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</si>
  <si>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</si>
  <si>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</si>
  <si>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</si>
  <si>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</si>
  <si>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</si>
  <si>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</si>
  <si>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</si>
  <si>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</si>
  <si>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</si>
  <si>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</si>
  <si>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</si>
  <si>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</si>
  <si>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</si>
  <si>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</si>
  <si>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</si>
  <si>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</si>
  <si>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</si>
  <si>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</si>
  <si>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</si>
  <si>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</si>
  <si>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</si>
  <si>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</si>
  <si>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</si>
  <si>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</si>
  <si>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</si>
  <si>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</si>
  <si>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</si>
  <si>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</si>
  <si>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</si>
  <si>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</si>
  <si>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</si>
  <si>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</si>
  <si>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</si>
  <si>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</si>
  <si>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</si>
  <si>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</si>
  <si>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</si>
  <si>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</si>
  <si>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</si>
  <si>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</si>
  <si>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</si>
  <si>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</si>
  <si>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</si>
  <si>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</si>
  <si>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</si>
  <si>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</si>
  <si>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</si>
  <si>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</si>
  <si>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</si>
  <si>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</si>
  <si>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</si>
  <si>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</si>
  <si>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</si>
  <si>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</si>
  <si>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</si>
  <si>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</si>
  <si>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</si>
  <si>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</si>
  <si>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</si>
  <si>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</si>
  <si>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</si>
  <si>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</si>
  <si>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</si>
  <si>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</si>
  <si>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</si>
  <si>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</si>
  <si>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</si>
  <si>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</si>
  <si>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</si>
  <si>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</si>
  <si>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</si>
  <si>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</si>
  <si>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</si>
  <si>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</si>
  <si>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</si>
  <si>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</si>
  <si>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</si>
  <si>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</si>
  <si>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</si>
  <si>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</si>
  <si>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</si>
  <si>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</si>
  <si>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</si>
  <si>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</si>
  <si>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</si>
  <si>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</si>
  <si>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</si>
  <si>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</si>
  <si>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</si>
  <si>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</si>
  <si>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</si>
  <si>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</si>
  <si>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</si>
  <si>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</si>
  <si>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</si>
  <si>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</si>
  <si>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</si>
  <si>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</si>
  <si>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</si>
  <si>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</si>
  <si>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</si>
  <si>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</si>
  <si>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</si>
  <si>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</si>
  <si>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</si>
  <si>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</si>
  <si>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</si>
  <si>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</si>
  <si>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</si>
  <si>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</si>
  <si>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</si>
  <si>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</si>
  <si>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</si>
  <si>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</si>
  <si>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</si>
  <si>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</si>
  <si>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</si>
  <si>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</si>
  <si>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</si>
  <si>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</si>
  <si>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</si>
  <si>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</si>
  <si>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</si>
  <si>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</si>
  <si>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</si>
  <si>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</si>
  <si>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</si>
  <si>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</si>
  <si>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</si>
  <si>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</si>
  <si>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</si>
  <si>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</si>
  <si>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</si>
  <si>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</si>
  <si>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</si>
  <si>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</si>
  <si>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</si>
  <si>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</si>
  <si>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</si>
  <si>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</si>
  <si>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</si>
  <si>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</si>
  <si>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</si>
  <si>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</si>
  <si>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</si>
  <si>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</si>
  <si>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</si>
  <si>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</si>
  <si>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</si>
  <si>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</si>
  <si>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</si>
  <si>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</si>
  <si>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</si>
  <si>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</si>
  <si>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</si>
  <si>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</si>
  <si>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</si>
  <si>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</si>
  <si>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</si>
  <si>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</si>
  <si>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</si>
  <si>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</si>
  <si>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</si>
  <si>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</si>
  <si>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</si>
  <si>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</si>
  <si>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</si>
  <si>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</si>
  <si>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</si>
  <si>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</si>
  <si>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</si>
  <si>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</si>
  <si>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</si>
  <si>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</si>
  <si>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</si>
  <si>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</si>
  <si>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</si>
  <si>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</si>
  <si>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</si>
  <si>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</si>
  <si>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</si>
  <si>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</si>
  <si>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</si>
  <si>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</si>
  <si>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</si>
  <si>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</si>
  <si>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</si>
  <si>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</si>
  <si>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</si>
  <si>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</si>
  <si>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</si>
  <si>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</si>
  <si>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</si>
  <si>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</si>
  <si>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</si>
  <si>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</si>
  <si>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</si>
  <si>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</si>
  <si>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</si>
  <si>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</si>
  <si>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</si>
  <si>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</si>
  <si>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</si>
  <si>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</si>
  <si>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</si>
  <si>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</si>
  <si>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</si>
  <si>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</si>
  <si>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</si>
  <si>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</si>
  <si>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</si>
  <si>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</si>
  <si>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</si>
  <si>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</si>
  <si>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</si>
  <si>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</si>
  <si>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</si>
  <si>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</si>
  <si>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</si>
  <si>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</si>
  <si>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</si>
  <si>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</si>
  <si>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</si>
  <si>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</si>
  <si>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</si>
  <si>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</si>
  <si>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</si>
  <si>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</si>
  <si>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</si>
  <si>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</si>
  <si>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</si>
  <si>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</si>
  <si>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</si>
  <si>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</si>
  <si>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</si>
  <si>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</si>
  <si>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</si>
  <si>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</si>
  <si>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</si>
  <si>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</si>
  <si>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</si>
  <si>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</si>
  <si>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</si>
  <si>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</si>
  <si>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</si>
  <si>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</si>
  <si>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</si>
  <si>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</si>
  <si>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</si>
  <si>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</si>
  <si>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</si>
  <si>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</si>
  <si>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</si>
  <si>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</si>
  <si>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</si>
  <si>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</si>
  <si>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</si>
  <si>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</si>
  <si>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</si>
  <si>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</si>
  <si>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</si>
  <si>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</si>
  <si>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</si>
  <si>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</si>
  <si>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</si>
  <si>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</si>
  <si>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</si>
  <si>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</si>
  <si>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</si>
  <si>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</si>
  <si>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</si>
  <si>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</si>
  <si>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</si>
  <si>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</si>
  <si>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</si>
  <si>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</si>
  <si>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</si>
  <si>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</si>
  <si>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</si>
  <si>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</si>
  <si>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</si>
  <si>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</si>
  <si>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</si>
  <si>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</si>
  <si>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</si>
  <si>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</si>
  <si>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</si>
  <si>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</si>
  <si>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</si>
  <si>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</si>
  <si>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</si>
  <si>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</si>
  <si>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</si>
  <si>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</si>
  <si>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</si>
  <si>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</si>
  <si>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</si>
  <si>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</si>
  <si>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</si>
  <si>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</si>
  <si>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</si>
  <si>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</si>
  <si>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</si>
  <si>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</si>
  <si>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</si>
  <si>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</si>
  <si>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</si>
  <si>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</si>
  <si>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</si>
  <si>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</si>
  <si>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</si>
  <si>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</si>
  <si>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</si>
  <si>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</si>
  <si>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</si>
  <si>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</si>
  <si>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</si>
  <si>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</si>
  <si>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</si>
  <si>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</si>
  <si>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</si>
  <si>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</si>
  <si>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</si>
  <si>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</si>
  <si>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</si>
  <si>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</si>
  <si>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</si>
  <si>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</si>
  <si>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</si>
  <si>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</si>
  <si>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</si>
  <si>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</si>
  <si>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</si>
  <si>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</si>
  <si>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</si>
  <si>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</si>
  <si>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</si>
  <si>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</si>
  <si>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</si>
  <si>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</si>
  <si>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</si>
  <si>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</si>
  <si>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</si>
  <si>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</si>
  <si>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</si>
  <si>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</si>
  <si>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</si>
  <si>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</si>
  <si>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</si>
  <si>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</si>
  <si>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</si>
  <si>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</si>
  <si>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</si>
  <si>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</si>
  <si>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</si>
  <si>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</si>
  <si>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</si>
  <si>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</si>
  <si>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</si>
  <si>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</si>
  <si>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</si>
  <si>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</si>
  <si>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</si>
  <si>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</si>
  <si>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</si>
  <si>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</si>
  <si>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</si>
  <si>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</si>
  <si>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</si>
  <si>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</si>
  <si>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</si>
  <si>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</si>
  <si>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</si>
  <si>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</si>
  <si>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</si>
  <si>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</si>
  <si>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</si>
  <si>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</si>
  <si>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</si>
  <si>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</si>
  <si>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</si>
  <si>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</si>
  <si>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</si>
  <si>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</si>
  <si>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</si>
  <si>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</si>
  <si>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</si>
  <si>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</si>
  <si>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</si>
  <si>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</si>
  <si>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</si>
  <si>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</si>
  <si>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</si>
  <si>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</si>
  <si>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</si>
  <si>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</si>
  <si>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</si>
  <si>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</si>
  <si>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</si>
  <si>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</si>
  <si>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</si>
  <si>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</si>
  <si>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</si>
  <si>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</si>
  <si>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</si>
  <si>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</si>
  <si>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</si>
  <si>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</si>
  <si>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</si>
  <si>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</si>
  <si>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</si>
  <si>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</si>
  <si>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</si>
  <si>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</si>
  <si>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</si>
  <si>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</si>
  <si>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</si>
  <si>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</si>
  <si>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</si>
  <si>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</si>
  <si>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</si>
  <si>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</si>
  <si>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</si>
  <si>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</si>
  <si>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</si>
  <si>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</si>
  <si>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</si>
  <si>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</si>
  <si>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</si>
  <si>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</si>
  <si>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</si>
  <si>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</si>
  <si>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</si>
  <si>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</si>
  <si>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</si>
  <si>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</si>
  <si>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</si>
  <si>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</si>
  <si>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</si>
  <si>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</si>
  <si>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</si>
  <si>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</si>
  <si>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</si>
  <si>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</si>
  <si>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</si>
  <si>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</si>
  <si>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</si>
  <si>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</si>
  <si>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</si>
  <si>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</si>
  <si>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</si>
  <si>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</si>
  <si>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</si>
  <si>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</si>
  <si>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</si>
  <si>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</si>
  <si>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</si>
  <si>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</si>
  <si>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</si>
  <si>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</si>
  <si>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</si>
  <si>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</si>
  <si>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</si>
  <si>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</si>
  <si>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</si>
  <si>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</si>
  <si>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</si>
  <si>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</si>
  <si>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</si>
  <si>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</si>
  <si>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</si>
  <si>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</si>
  <si>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</si>
  <si>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</si>
  <si>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</si>
  <si>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</si>
  <si>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</si>
  <si>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</si>
  <si>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</si>
  <si>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</si>
  <si>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</si>
  <si>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</si>
  <si>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</si>
  <si>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</si>
  <si>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</si>
  <si>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</si>
  <si>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</si>
  <si>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</si>
  <si>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</si>
  <si>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</si>
  <si>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</si>
  <si>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</si>
  <si>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</si>
  <si>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</si>
  <si>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</si>
  <si>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</si>
  <si>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</si>
  <si>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</si>
  <si>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</si>
  <si>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</si>
  <si>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</si>
  <si>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</si>
  <si>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</si>
  <si>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</si>
  <si>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</si>
  <si>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</si>
  <si>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</si>
  <si>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</si>
  <si>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</si>
  <si>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</si>
  <si>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</si>
  <si>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</si>
  <si>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</si>
  <si>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</si>
  <si>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</si>
  <si>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</si>
  <si>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</si>
  <si>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</si>
  <si>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</si>
  <si>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</si>
  <si>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</si>
  <si>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</si>
  <si>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</si>
  <si>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</si>
  <si>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</si>
  <si>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</si>
  <si>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</si>
  <si>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</si>
  <si>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</si>
  <si>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</si>
  <si>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</si>
  <si>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</si>
  <si>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</si>
  <si>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</si>
  <si>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</si>
  <si>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</si>
  <si>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</si>
  <si>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</si>
  <si>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</si>
  <si>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</si>
  <si>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</si>
  <si>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</si>
  <si>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</si>
  <si>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</si>
  <si>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</si>
  <si>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</si>
  <si>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</si>
  <si>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</si>
  <si>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</si>
  <si>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</si>
  <si>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</si>
  <si>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</si>
  <si>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</si>
  <si>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</si>
  <si>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</si>
  <si>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</si>
  <si>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</si>
  <si>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</si>
  <si>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</si>
  <si>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</si>
  <si>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</si>
  <si>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</si>
  <si>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</si>
  <si>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</si>
  <si>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</si>
  <si>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</si>
  <si>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</si>
  <si>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</si>
  <si>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</si>
  <si>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</si>
  <si>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</si>
  <si>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</si>
  <si>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</si>
  <si>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</si>
  <si>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</si>
  <si>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</si>
  <si>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</si>
  <si>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</si>
  <si>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</si>
  <si>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</si>
  <si>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</si>
  <si>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</si>
  <si>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</si>
  <si>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</si>
  <si>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</si>
  <si>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</si>
  <si>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</si>
  <si>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</si>
  <si>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</si>
  <si>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</si>
  <si>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</si>
  <si>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</si>
  <si>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</si>
  <si>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</si>
  <si>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</si>
  <si>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</si>
  <si>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</si>
  <si>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</si>
  <si>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</si>
  <si>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</si>
  <si>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</si>
  <si>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</si>
  <si>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</si>
  <si>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</si>
  <si>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</si>
  <si>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</si>
  <si>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</si>
  <si>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</si>
  <si>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</si>
  <si>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</si>
  <si>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</si>
  <si>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</si>
  <si>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</si>
  <si>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</si>
  <si>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</si>
  <si>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</si>
  <si>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</si>
  <si>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</si>
  <si>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</si>
  <si>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</si>
  <si>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</si>
  <si>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</si>
  <si>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</si>
  <si>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</si>
  <si>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</si>
  <si>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</si>
  <si>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</si>
  <si>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</si>
  <si>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</si>
  <si>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</si>
  <si>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</si>
  <si>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</si>
  <si>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</si>
  <si>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</si>
  <si>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</si>
  <si>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</si>
  <si>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</si>
  <si>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</si>
  <si>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</si>
  <si>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</si>
  <si>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</si>
  <si>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</si>
  <si>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</si>
  <si>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</si>
  <si>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</si>
  <si>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</si>
  <si>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</si>
  <si>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</si>
  <si>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</si>
  <si>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</si>
  <si>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</si>
  <si>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</si>
  <si>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</si>
  <si>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</si>
  <si>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</si>
  <si>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</si>
  <si>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</si>
  <si>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</si>
  <si>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</si>
  <si>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</si>
  <si>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</si>
  <si>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</si>
  <si>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</si>
  <si>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</si>
  <si>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</si>
  <si>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</si>
  <si>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</si>
  <si>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</si>
  <si>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</si>
  <si>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</si>
  <si>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</si>
  <si>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</si>
  <si>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</si>
  <si>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</si>
  <si>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</si>
  <si>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</si>
  <si>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</si>
  <si>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</si>
  <si>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</si>
  <si>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</si>
  <si>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</si>
  <si>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</si>
  <si>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</si>
  <si>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</si>
  <si>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</si>
  <si>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</si>
  <si>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</si>
  <si>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</si>
  <si>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</si>
  <si>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</si>
  <si>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</si>
  <si>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</si>
  <si>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</si>
  <si>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</si>
  <si>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</si>
  <si>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</si>
  <si>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</si>
  <si>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</si>
  <si>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</si>
  <si>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</si>
  <si>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</si>
  <si>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</si>
  <si>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</si>
  <si>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</si>
  <si>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</si>
  <si>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</si>
  <si>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</si>
  <si>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</si>
  <si>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</si>
  <si>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</si>
  <si>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</si>
  <si>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</si>
  <si>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</si>
  <si>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</si>
  <si>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</si>
  <si>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</si>
  <si>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</si>
  <si>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</si>
  <si>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</si>
  <si>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</si>
  <si>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</si>
  <si>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</si>
  <si>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</si>
  <si>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</si>
  <si>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</si>
  <si>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</si>
  <si>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</si>
  <si>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</si>
  <si>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</si>
  <si>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</si>
  <si>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</si>
  <si>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</si>
  <si>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</si>
  <si>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</si>
  <si>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</si>
  <si>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</si>
  <si>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</si>
  <si>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</si>
  <si>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</si>
  <si>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</si>
  <si>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</si>
  <si>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</si>
  <si>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</si>
  <si>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</si>
  <si>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</si>
  <si>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</si>
  <si>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</si>
  <si>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</si>
  <si>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</si>
  <si>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</si>
  <si>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</si>
  <si>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</si>
  <si>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</si>
  <si>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</si>
  <si>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</si>
  <si>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</si>
  <si>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</si>
  <si>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</si>
  <si>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</si>
  <si>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</si>
  <si>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</si>
  <si>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</si>
  <si>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</si>
  <si>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</si>
  <si>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</si>
  <si>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</si>
  <si>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</si>
  <si>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</si>
  <si>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</si>
  <si>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</si>
  <si>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</si>
  <si>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</si>
  <si>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</si>
  <si>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</si>
  <si>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</si>
  <si>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</si>
  <si>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</si>
  <si>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</si>
  <si>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</si>
  <si>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</si>
  <si>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</si>
  <si>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</si>
  <si>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</si>
  <si>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</si>
  <si>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</si>
  <si>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</si>
  <si>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</si>
  <si>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</si>
  <si>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</si>
  <si>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</si>
  <si>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</si>
  <si>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</si>
  <si>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</si>
  <si>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</si>
  <si>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</si>
  <si>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</si>
  <si>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</si>
  <si>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</si>
  <si>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</si>
  <si>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</si>
  <si>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</si>
  <si>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</si>
  <si>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</si>
  <si>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</si>
  <si>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</si>
  <si>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</si>
  <si>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</si>
  <si>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</si>
  <si>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</si>
  <si>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</si>
  <si>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</si>
  <si>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</si>
  <si>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</si>
  <si>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</si>
  <si>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</si>
  <si>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</si>
  <si>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</si>
  <si>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</si>
  <si>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</si>
  <si>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</si>
  <si>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</si>
  <si>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</si>
  <si>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</si>
  <si>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</si>
  <si>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</si>
  <si>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</si>
  <si>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</si>
  <si>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</si>
  <si>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</si>
  <si>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</si>
  <si>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</si>
  <si>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</si>
  <si>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</si>
  <si>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</si>
  <si>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</si>
  <si>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</si>
  <si>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</si>
  <si>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</si>
  <si>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</si>
  <si>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</si>
  <si>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</si>
  <si>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</si>
  <si>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</si>
  <si>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</si>
  <si>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</si>
  <si>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</si>
  <si>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</si>
  <si>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</si>
  <si>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</si>
  <si>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</si>
  <si>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</si>
  <si>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</si>
  <si>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</si>
  <si>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</si>
  <si>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</si>
  <si>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</si>
  <si>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</si>
  <si>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</si>
  <si>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</si>
  <si>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</si>
  <si>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</si>
  <si>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</si>
  <si>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</si>
  <si>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</si>
  <si>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</si>
  <si>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</si>
  <si>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</si>
  <si>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</si>
  <si>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</si>
  <si>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</si>
  <si>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</si>
  <si>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</si>
  <si>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</si>
  <si>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</si>
  <si>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</si>
  <si>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</si>
  <si>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</si>
  <si>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</si>
  <si>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</si>
  <si>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</si>
  <si>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</si>
  <si>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</si>
  <si>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</si>
  <si>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</si>
  <si>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</si>
  <si>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</si>
  <si>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</si>
  <si>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</si>
  <si>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</si>
  <si>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</si>
  <si>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</si>
  <si>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</si>
  <si>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</si>
  <si>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</si>
  <si>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</si>
  <si>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</si>
  <si>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</si>
  <si>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</si>
  <si>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</si>
  <si>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</si>
  <si>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</si>
  <si>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</si>
  <si>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</si>
  <si>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</si>
  <si>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</si>
  <si>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</si>
  <si>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</si>
  <si>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</si>
  <si>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</si>
  <si>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</si>
  <si>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</si>
  <si>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</si>
  <si>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</si>
  <si>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</si>
  <si>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</si>
  <si>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</si>
  <si>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</si>
  <si>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</si>
  <si>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</si>
  <si>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</si>
  <si>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</si>
  <si>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</si>
  <si>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</si>
  <si>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</si>
  <si>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</si>
  <si>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</si>
  <si>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</si>
  <si>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</si>
  <si>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</si>
  <si>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</si>
  <si>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</si>
  <si>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</si>
  <si>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</si>
  <si>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</si>
  <si>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</si>
  <si>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</si>
  <si>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</si>
  <si>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</si>
  <si>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</si>
  <si>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</si>
  <si>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</si>
  <si>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</si>
  <si>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</si>
  <si>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</si>
  <si>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</si>
  <si>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</si>
  <si>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</si>
  <si>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</si>
  <si>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</si>
  <si>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</si>
  <si>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</si>
  <si>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</si>
  <si>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</si>
  <si>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</si>
  <si>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</si>
  <si>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</si>
  <si>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</si>
  <si>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</si>
  <si>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</si>
  <si>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</si>
  <si>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</si>
  <si>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</si>
  <si>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</si>
  <si>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</si>
  <si>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</si>
  <si>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</si>
  <si>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</si>
  <si>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</si>
  <si>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</si>
  <si>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</si>
  <si>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</si>
  <si>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</si>
  <si>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</si>
  <si>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</si>
  <si>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</si>
  <si>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</si>
  <si>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</si>
  <si>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</si>
  <si>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</si>
  <si>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</si>
  <si>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</si>
  <si>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</si>
  <si>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</si>
  <si>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</si>
  <si>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</si>
  <si>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</si>
  <si>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</si>
  <si>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</si>
  <si>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</si>
  <si>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</si>
  <si>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</si>
  <si>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</si>
  <si>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</si>
  <si>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</si>
  <si>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</si>
  <si>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</si>
  <si>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</si>
  <si>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</si>
  <si>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</si>
  <si>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</si>
  <si>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</si>
  <si>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</si>
  <si>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</si>
  <si>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</si>
  <si>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</si>
  <si>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</si>
  <si>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</si>
  <si>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</si>
  <si>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</si>
  <si>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</si>
  <si>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</si>
  <si>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</si>
  <si>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</si>
  <si>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</si>
  <si>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</si>
  <si>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</si>
  <si>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</si>
  <si>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</si>
  <si>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</si>
  <si>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</si>
  <si>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</si>
  <si>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</si>
  <si>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</si>
  <si>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</si>
  <si>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</si>
  <si>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</si>
  <si>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</si>
  <si>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</si>
  <si>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</si>
  <si>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</si>
  <si>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</si>
  <si>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</si>
  <si>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</si>
  <si>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</si>
  <si>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</si>
  <si>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</si>
  <si>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</si>
  <si>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</si>
  <si>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</si>
  <si>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</si>
  <si>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</si>
  <si>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</si>
  <si>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</si>
  <si>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</si>
  <si>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</si>
  <si>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</si>
  <si>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</si>
  <si>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</si>
  <si>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</si>
  <si>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</si>
  <si>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</si>
  <si>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</si>
  <si>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</si>
  <si>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</si>
  <si>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</si>
  <si>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</si>
  <si>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</si>
  <si>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</si>
  <si>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</si>
  <si>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</si>
  <si>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</si>
  <si>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</si>
  <si>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</si>
  <si>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</si>
  <si>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</si>
  <si>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</si>
  <si>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</si>
  <si>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</si>
  <si>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</si>
  <si>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</si>
  <si>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</si>
  <si>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</si>
  <si>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</si>
  <si>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</si>
  <si>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</si>
  <si>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</si>
  <si>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</si>
  <si>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</si>
  <si>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</si>
  <si>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</si>
  <si>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</si>
  <si>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</si>
  <si>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</si>
  <si>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</si>
  <si>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</si>
  <si>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</si>
  <si>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</si>
  <si>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</si>
  <si>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</si>
  <si>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</si>
  <si>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</si>
  <si>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</si>
  <si>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</si>
  <si>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</si>
  <si>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</si>
  <si>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</si>
  <si>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</si>
  <si>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</si>
  <si>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</si>
  <si>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</si>
  <si>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</si>
  <si>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</si>
  <si>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</si>
  <si>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</si>
  <si>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</si>
  <si>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</si>
  <si>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</si>
  <si>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</si>
  <si>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</si>
  <si>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</si>
  <si>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</si>
  <si>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</si>
  <si>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</si>
  <si>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</si>
  <si>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</si>
  <si>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</si>
  <si>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</si>
  <si>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</si>
  <si>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</si>
  <si>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</si>
  <si>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</si>
  <si>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</si>
  <si>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</si>
  <si>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</si>
  <si>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</si>
  <si>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</si>
  <si>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</si>
  <si>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</si>
  <si>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</si>
  <si>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</si>
  <si>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</si>
  <si>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</si>
  <si>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</si>
  <si>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</si>
  <si>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</si>
  <si>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</si>
  <si>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</si>
  <si>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</si>
  <si>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</si>
  <si>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</si>
  <si>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</si>
  <si>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</si>
  <si>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</si>
  <si>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</si>
  <si>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</si>
  <si>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</si>
  <si>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</si>
  <si>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</si>
  <si>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</si>
  <si>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</si>
  <si>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</si>
  <si>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</si>
  <si>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</si>
  <si>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</si>
  <si>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</si>
  <si>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</si>
  <si>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</si>
  <si>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</si>
  <si>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</si>
  <si>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</si>
  <si>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</si>
  <si>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</si>
  <si>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</si>
  <si>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</si>
  <si>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</si>
  <si>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</si>
  <si>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</si>
  <si>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</si>
  <si>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</si>
  <si>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</si>
  <si>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</si>
  <si>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</si>
  <si>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</si>
  <si>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</si>
  <si>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</si>
  <si>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</si>
  <si>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</si>
  <si>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</si>
  <si>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</si>
  <si>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</si>
  <si>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</si>
  <si>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</si>
  <si>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</si>
  <si>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</si>
  <si>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</si>
  <si>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</si>
  <si>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</si>
  <si>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</si>
  <si>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</si>
  <si>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</si>
  <si>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</si>
  <si>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</si>
  <si>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</si>
  <si>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</si>
  <si>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</si>
  <si>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</si>
  <si>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</si>
  <si>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</si>
  <si>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</si>
  <si>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</si>
  <si>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</si>
  <si>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</si>
  <si>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</si>
  <si>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</si>
  <si>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</si>
  <si>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</si>
  <si>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</si>
  <si>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</si>
  <si>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</si>
  <si>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</si>
  <si>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</si>
  <si>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</si>
  <si>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</si>
  <si>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</si>
  <si>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</si>
  <si>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</si>
  <si>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</si>
  <si>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</si>
  <si>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</si>
  <si>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</si>
  <si>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</si>
  <si>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</si>
  <si>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</si>
  <si>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</si>
  <si>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</si>
  <si>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</si>
  <si>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</si>
  <si>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</si>
  <si>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</si>
  <si>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</si>
  <si>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</si>
  <si>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</si>
  <si>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</si>
  <si>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</si>
  <si>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</si>
  <si>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</si>
  <si>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</si>
  <si>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</si>
  <si>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</si>
  <si>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</si>
  <si>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</si>
  <si>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</si>
  <si>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</si>
  <si>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</si>
  <si>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</si>
  <si>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</si>
  <si>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</si>
  <si>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</si>
  <si>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</si>
  <si>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</si>
  <si>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</si>
  <si>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</si>
  <si>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</si>
  <si>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</si>
  <si>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</si>
  <si>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</si>
  <si>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</si>
  <si>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</si>
  <si>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</si>
  <si>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</si>
  <si>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</si>
  <si>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</si>
  <si>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</si>
  <si>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</si>
  <si>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</si>
  <si>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</si>
  <si>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</si>
  <si>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</si>
  <si>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</si>
  <si>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</si>
  <si>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</si>
  <si>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</si>
  <si>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</si>
  <si>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</si>
  <si>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</si>
  <si>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</si>
  <si>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</si>
  <si>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</si>
  <si>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</si>
  <si>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</si>
  <si>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</si>
  <si>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</si>
  <si>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</si>
  <si>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</si>
  <si>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</si>
  <si>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</si>
  <si>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</si>
  <si>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</si>
  <si>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</si>
  <si>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</si>
  <si>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</si>
  <si>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</si>
  <si>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</si>
  <si>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</si>
  <si>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</si>
  <si>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</si>
  <si>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</si>
  <si>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</si>
  <si>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</si>
  <si>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</si>
  <si>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</si>
  <si>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</si>
  <si>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</si>
  <si>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</si>
  <si>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</si>
  <si>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</si>
  <si>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</si>
  <si>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</si>
  <si>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</si>
  <si>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</si>
  <si>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</si>
  <si>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</si>
  <si>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</si>
  <si>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</si>
  <si>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</si>
  <si>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</si>
  <si>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</si>
  <si>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</si>
  <si>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</si>
  <si>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</si>
  <si>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</si>
  <si>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</si>
  <si>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</si>
  <si>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</si>
  <si>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</si>
  <si>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</si>
  <si>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</si>
  <si>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</si>
  <si>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</si>
  <si>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</si>
  <si>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</si>
  <si>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</si>
  <si>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</si>
  <si>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</si>
  <si>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</si>
  <si>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</si>
  <si>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</si>
  <si>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</si>
  <si>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</si>
  <si>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</si>
  <si>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</si>
  <si>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</si>
  <si>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</si>
  <si>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</si>
  <si>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</si>
  <si>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</si>
  <si>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</si>
  <si>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</si>
  <si>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</si>
  <si>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</si>
  <si>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</si>
  <si>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</si>
  <si>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</si>
  <si>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</si>
  <si>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</si>
  <si>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</si>
  <si>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</si>
  <si>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</si>
  <si>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</si>
  <si>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</si>
  <si>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</si>
  <si>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</si>
  <si>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</si>
  <si>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</si>
  <si>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</si>
  <si>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</si>
  <si>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</si>
  <si>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</si>
  <si>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</si>
  <si>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</si>
  <si>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</si>
  <si>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</si>
  <si>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</si>
  <si>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</si>
  <si>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</si>
  <si>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</si>
  <si>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</si>
  <si>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</si>
  <si>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</si>
  <si>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</si>
  <si>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</si>
  <si>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</si>
  <si>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</si>
  <si>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</si>
  <si>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</si>
  <si>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</si>
  <si>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</si>
  <si>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</si>
  <si>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</si>
  <si>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</si>
  <si>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</si>
  <si>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</si>
  <si>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</si>
  <si>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</si>
  <si>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</si>
  <si>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</si>
  <si>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</si>
  <si>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</si>
  <si>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</si>
  <si>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</si>
  <si>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</si>
  <si>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</si>
  <si>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</si>
  <si>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</si>
  <si>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</si>
  <si>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</si>
  <si>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</si>
  <si>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</si>
  <si>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</si>
  <si>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</si>
  <si>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</si>
  <si>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</si>
  <si>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</si>
  <si>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</si>
  <si>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</si>
  <si>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</si>
  <si>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</si>
  <si>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</si>
  <si>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</si>
  <si>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</si>
  <si>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</si>
  <si>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</si>
  <si>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</si>
  <si>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</si>
  <si>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</si>
  <si>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</si>
  <si>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</si>
  <si>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</si>
  <si>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</si>
  <si>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</si>
  <si>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</si>
  <si>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</si>
  <si>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</si>
  <si>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</si>
  <si>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</si>
  <si>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</si>
  <si>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</si>
  <si>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</si>
  <si>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</si>
  <si>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</si>
  <si>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</si>
  <si>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</si>
  <si>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</si>
  <si>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</si>
  <si>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</si>
  <si>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</si>
  <si>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</si>
  <si>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</si>
  <si>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</si>
  <si>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</si>
  <si>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</si>
  <si>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</si>
  <si>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</si>
  <si>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</si>
  <si>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</si>
  <si>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</si>
  <si>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</si>
  <si>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</si>
  <si>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</si>
  <si>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</si>
  <si>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</si>
  <si>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</si>
  <si>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</si>
  <si>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</si>
  <si>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</si>
  <si>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</si>
  <si>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</si>
  <si>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</si>
  <si>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</si>
  <si>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</si>
  <si>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</si>
  <si>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</si>
  <si>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</si>
  <si>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</si>
  <si>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</si>
  <si>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</si>
  <si>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</si>
  <si>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</si>
  <si>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</si>
  <si>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</si>
  <si>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</si>
  <si>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</si>
  <si>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</si>
  <si>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</si>
  <si>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</si>
  <si>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</si>
  <si>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</si>
  <si>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</si>
  <si>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</si>
  <si>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</si>
  <si>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</si>
  <si>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</si>
  <si>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</si>
  <si>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</si>
  <si>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</si>
  <si>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</si>
  <si>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</si>
  <si>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</si>
  <si>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</si>
  <si>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</si>
  <si>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</si>
  <si>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</si>
  <si>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</si>
  <si>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</si>
  <si>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</si>
  <si>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</si>
  <si>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</si>
  <si>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</si>
  <si>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</si>
  <si>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</si>
  <si>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</si>
  <si>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</si>
  <si>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</si>
  <si>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</si>
  <si>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</si>
  <si>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</si>
  <si>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</si>
  <si>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</si>
  <si>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</si>
  <si>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</si>
  <si>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</si>
  <si>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</si>
  <si>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</si>
  <si>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</si>
  <si>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</si>
  <si>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</si>
  <si>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</si>
  <si>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</si>
  <si>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</si>
  <si>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</si>
  <si>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</si>
  <si>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</si>
  <si>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</si>
  <si>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</si>
  <si>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</si>
  <si>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</si>
  <si>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</si>
  <si>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</si>
  <si>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</si>
  <si>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</si>
  <si>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</si>
  <si>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</si>
  <si>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</si>
  <si>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</si>
  <si>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</si>
  <si>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</si>
  <si>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</si>
  <si>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</si>
  <si>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</si>
  <si>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</si>
  <si>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</si>
  <si>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</si>
  <si>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</si>
  <si>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</si>
  <si>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</si>
  <si>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</si>
  <si>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</si>
  <si>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</si>
  <si>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</si>
  <si>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</si>
  <si>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</si>
  <si>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</si>
  <si>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</si>
  <si>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</si>
  <si>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</si>
  <si>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</si>
  <si>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</si>
  <si>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</si>
  <si>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</si>
  <si>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</si>
  <si>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</si>
  <si>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</si>
  <si>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</si>
  <si>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</si>
  <si>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</si>
  <si>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</si>
  <si>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</si>
  <si>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</si>
  <si>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</si>
  <si>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</si>
  <si>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</si>
  <si>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</si>
  <si>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</si>
  <si>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</si>
  <si>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</si>
  <si>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</si>
  <si>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</si>
  <si>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</si>
  <si>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</si>
  <si>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</si>
  <si>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</si>
  <si>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</si>
  <si>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</si>
  <si>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</si>
  <si>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</si>
  <si>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</si>
  <si>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</si>
  <si>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</si>
  <si>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</si>
  <si>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</si>
  <si>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</si>
  <si>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</si>
  <si>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</si>
  <si>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</si>
  <si>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</si>
  <si>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</si>
  <si>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</si>
  <si>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</si>
  <si>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</si>
  <si>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</si>
  <si>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</si>
  <si>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</si>
  <si>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</si>
  <si>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</si>
  <si>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</si>
  <si>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</si>
  <si>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</si>
  <si>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</si>
  <si>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</si>
  <si>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</si>
  <si>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</si>
  <si>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</si>
  <si>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</si>
  <si>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</si>
  <si>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</si>
  <si>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</si>
  <si>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</si>
  <si>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</si>
  <si>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</si>
  <si>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</si>
  <si>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</si>
  <si>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</si>
  <si>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</si>
  <si>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</si>
  <si>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</si>
  <si>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</si>
  <si>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</si>
  <si>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</si>
  <si>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</si>
  <si>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</si>
  <si>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</si>
  <si>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</si>
  <si>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</si>
  <si>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</si>
  <si>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</si>
  <si>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</si>
  <si>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</si>
  <si>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</si>
  <si>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</si>
  <si>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</si>
  <si>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</si>
  <si>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</si>
  <si>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</si>
  <si>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</si>
  <si>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</si>
  <si>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</si>
  <si>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</si>
  <si>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</si>
  <si>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</si>
  <si>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</si>
  <si>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</si>
  <si>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</si>
  <si>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</si>
  <si>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</si>
  <si>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</si>
  <si>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</si>
  <si>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</si>
  <si>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</si>
  <si>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</si>
  <si>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</si>
  <si>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</si>
  <si>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</si>
  <si>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</si>
  <si>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</si>
  <si>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</si>
  <si>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</si>
  <si>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</si>
  <si>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</si>
  <si>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</si>
  <si>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</si>
  <si>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</si>
  <si>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</si>
  <si>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</si>
  <si>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</si>
  <si>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</si>
  <si>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</si>
  <si>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</si>
  <si>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</si>
  <si>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</si>
  <si>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</si>
  <si>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</si>
  <si>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</si>
  <si>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</si>
  <si>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</si>
  <si>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</si>
  <si>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</si>
  <si>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</si>
  <si>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</si>
  <si>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</si>
  <si>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</si>
  <si>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</si>
  <si>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</si>
  <si>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</si>
  <si>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</si>
  <si>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</si>
  <si>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</si>
  <si>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</si>
  <si>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</si>
  <si>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</si>
  <si>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</si>
  <si>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</si>
  <si>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</si>
  <si>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</si>
  <si>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</si>
  <si>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</si>
  <si>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</si>
  <si>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</si>
  <si>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</si>
  <si>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</si>
  <si>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</si>
  <si>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</si>
  <si>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</si>
  <si>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</si>
  <si>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</si>
  <si>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</si>
  <si>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</si>
  <si>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</si>
  <si>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</si>
  <si>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</si>
  <si>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</si>
  <si>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</si>
  <si>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</si>
  <si>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</si>
  <si>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</si>
  <si>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</si>
  <si>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</si>
  <si>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</si>
  <si>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</si>
  <si>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</si>
  <si>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</si>
  <si>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</si>
  <si>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</si>
  <si>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</si>
  <si>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</si>
  <si>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</si>
  <si>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</si>
  <si>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</si>
  <si>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</si>
  <si>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</si>
  <si>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</si>
  <si>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</si>
  <si>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</si>
  <si>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</si>
  <si>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</si>
  <si>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</si>
  <si>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</si>
  <si>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</si>
  <si>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</si>
  <si>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</si>
  <si>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</si>
  <si>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</si>
  <si>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</si>
  <si>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</si>
  <si>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</si>
  <si>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</si>
  <si>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</si>
  <si>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</si>
  <si>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</si>
  <si>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</si>
  <si>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</si>
  <si>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</si>
  <si>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</si>
  <si>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</si>
  <si>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</si>
  <si>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</si>
  <si>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</si>
  <si>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</si>
  <si>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</si>
  <si>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</si>
  <si>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</si>
  <si>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</si>
  <si>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</si>
  <si>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</si>
  <si>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</si>
  <si>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</si>
  <si>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</si>
  <si>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</si>
  <si>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</si>
  <si>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</si>
  <si>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</si>
  <si>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</si>
  <si>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</si>
  <si>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</si>
  <si>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</si>
  <si>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</si>
  <si>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</si>
  <si>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</si>
  <si>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</si>
  <si>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</si>
  <si>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</si>
  <si>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</si>
  <si>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</si>
  <si>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</si>
  <si>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</si>
  <si>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</si>
  <si>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</si>
  <si>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</si>
  <si>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</si>
  <si>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</si>
  <si>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</si>
  <si>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</si>
  <si>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</si>
  <si>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</si>
  <si>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</si>
  <si>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</si>
  <si>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</si>
  <si>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</si>
  <si>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</si>
  <si>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</si>
  <si>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</si>
  <si>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</si>
  <si>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</si>
  <si>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</si>
  <si>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</si>
  <si>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</si>
  <si>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</si>
  <si>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</si>
  <si>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</si>
  <si>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</si>
  <si>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</si>
  <si>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</si>
  <si>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</si>
  <si>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</si>
  <si>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</si>
  <si>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</si>
  <si>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</si>
  <si>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</si>
  <si>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</si>
  <si>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</si>
  <si>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</si>
  <si>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</si>
  <si>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</si>
  <si>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</si>
  <si>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</si>
  <si>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</si>
  <si>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</si>
  <si>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</si>
  <si>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</si>
  <si>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</si>
  <si>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</si>
  <si>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</si>
  <si>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</si>
  <si>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</si>
  <si>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</si>
  <si>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</si>
  <si>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</si>
  <si>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</si>
  <si>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</si>
  <si>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</si>
  <si>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</si>
  <si>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</si>
  <si>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</si>
  <si>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</si>
  <si>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</si>
  <si>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</si>
  <si>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</si>
  <si>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</si>
  <si>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</si>
  <si>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</si>
  <si>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</si>
  <si>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</si>
  <si>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</si>
  <si>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</si>
  <si>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</si>
  <si>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</si>
  <si>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</si>
  <si>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</si>
  <si>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</si>
  <si>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</si>
  <si>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</si>
  <si>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</si>
  <si>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</si>
  <si>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</si>
  <si>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</si>
  <si>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</si>
  <si>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</si>
  <si>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</si>
  <si>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</si>
  <si>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</si>
  <si>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</si>
  <si>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</si>
  <si>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</si>
  <si>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</si>
  <si>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</si>
  <si>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</si>
  <si>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</si>
  <si>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</si>
  <si>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</si>
  <si>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</si>
  <si>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</si>
  <si>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</si>
  <si>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</si>
  <si>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</si>
  <si>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</si>
  <si>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</si>
  <si>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</si>
  <si>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</si>
  <si>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</si>
  <si>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</si>
  <si>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</si>
  <si>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</si>
  <si>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</si>
  <si>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</si>
  <si>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</si>
  <si>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</si>
  <si>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</si>
  <si>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</si>
  <si>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</si>
  <si>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</si>
  <si>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</si>
  <si>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</si>
  <si>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</si>
  <si>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</si>
  <si>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</si>
  <si>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</si>
  <si>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</si>
  <si>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</si>
  <si>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</si>
  <si>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</si>
  <si>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</si>
  <si>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</si>
  <si>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</si>
  <si>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</si>
  <si>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</si>
  <si>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</si>
  <si>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</si>
  <si>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</si>
  <si>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</si>
  <si>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</si>
  <si>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</si>
  <si>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</si>
  <si>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</si>
  <si>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</si>
  <si>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</si>
  <si>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</si>
  <si>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</si>
  <si>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</si>
  <si>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</si>
  <si>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</si>
  <si>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</si>
  <si>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</si>
  <si>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</si>
  <si>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</si>
  <si>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</si>
  <si>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</si>
  <si>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</si>
  <si>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</si>
  <si>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</si>
  <si>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</si>
  <si>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</si>
  <si>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</si>
  <si>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</si>
  <si>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</si>
  <si>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</si>
  <si>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</si>
  <si>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</si>
  <si>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</si>
  <si>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</si>
  <si>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</si>
  <si>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</si>
  <si>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</si>
  <si>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</si>
  <si>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</si>
  <si>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</si>
  <si>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</si>
  <si>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</si>
  <si>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</si>
  <si>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</si>
  <si>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</si>
  <si>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</si>
  <si>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</si>
  <si>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</si>
  <si>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</si>
  <si>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</si>
  <si>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</si>
  <si>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</si>
  <si>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</si>
  <si>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</si>
  <si>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</si>
  <si>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</si>
  <si>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</si>
  <si>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</si>
  <si>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</si>
  <si>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</si>
  <si>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</si>
  <si>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</si>
  <si>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</si>
  <si>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</si>
  <si>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</si>
  <si>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</si>
  <si>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</si>
  <si>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</si>
  <si>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</si>
  <si>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</si>
  <si>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</si>
  <si>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</si>
  <si>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</si>
  <si>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</si>
  <si>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</si>
  <si>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</si>
  <si>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</si>
  <si>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</si>
  <si>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</si>
  <si>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</si>
  <si>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</si>
  <si>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</si>
  <si>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</si>
  <si>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</si>
  <si>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</si>
  <si>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</si>
  <si>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</si>
  <si>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</si>
  <si>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</si>
  <si>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</si>
  <si>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</si>
  <si>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</si>
  <si>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</si>
  <si>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</si>
  <si>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</si>
  <si>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</si>
  <si>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</si>
  <si>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</si>
  <si>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</si>
  <si>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</si>
  <si>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</si>
  <si>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</si>
  <si>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</si>
  <si>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</si>
  <si>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</si>
  <si>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</si>
  <si>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</si>
  <si>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</si>
  <si>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</si>
  <si>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</si>
  <si>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</si>
  <si>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</si>
  <si>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</si>
  <si>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</si>
  <si>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</si>
  <si>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</si>
  <si>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</si>
  <si>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</si>
  <si>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</si>
  <si>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</si>
  <si>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</si>
  <si>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</si>
  <si>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</si>
  <si>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</si>
  <si>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</si>
  <si>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</si>
  <si>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</si>
  <si>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</si>
  <si>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</si>
  <si>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</si>
  <si>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</si>
  <si>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</si>
  <si>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</si>
  <si>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</si>
  <si>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</si>
  <si>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</si>
  <si>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</si>
  <si>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</si>
  <si>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</si>
  <si>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</si>
  <si>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</si>
  <si>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</si>
  <si>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</si>
  <si>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</si>
  <si>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</si>
  <si>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</si>
  <si>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</si>
  <si>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</si>
  <si>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</si>
  <si>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</si>
  <si>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</si>
  <si>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</si>
  <si>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</si>
  <si>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</si>
  <si>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</si>
  <si>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</si>
  <si>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</si>
  <si>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</si>
  <si>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</si>
  <si>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</si>
  <si>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</si>
  <si>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</si>
  <si>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</si>
  <si>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</si>
  <si>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</si>
  <si>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</si>
  <si>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</si>
  <si>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</si>
  <si>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</si>
  <si>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</si>
  <si>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</si>
  <si>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</si>
  <si>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</si>
  <si>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</si>
  <si>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</si>
  <si>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</si>
  <si>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</si>
  <si>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</si>
  <si>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</si>
  <si>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</si>
  <si>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</si>
  <si>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</si>
  <si>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</si>
  <si>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</si>
  <si>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</si>
  <si>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</si>
  <si>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</si>
  <si>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</si>
  <si>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</si>
  <si>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</si>
  <si>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</si>
  <si>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</si>
  <si>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</si>
  <si>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</si>
  <si>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</si>
  <si>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</si>
  <si>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</si>
  <si>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</si>
  <si>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</si>
  <si>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</si>
  <si>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</si>
  <si>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</si>
  <si>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</si>
  <si>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</si>
  <si>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</si>
  <si>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</si>
  <si>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</si>
  <si>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</si>
  <si>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</si>
  <si>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</si>
  <si>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</si>
  <si>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</si>
  <si>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</si>
  <si>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</si>
  <si>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</si>
  <si>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</si>
  <si>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</si>
  <si>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</si>
  <si>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</si>
  <si>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</si>
  <si>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</si>
  <si>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</si>
  <si>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</si>
  <si>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</si>
  <si>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</si>
  <si>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</si>
  <si>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</si>
  <si>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</si>
  <si>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</si>
  <si>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</si>
  <si>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</si>
  <si>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</si>
  <si>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</si>
  <si>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</si>
  <si>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</si>
  <si>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</si>
  <si>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</si>
  <si>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</si>
  <si>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</si>
  <si>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</si>
  <si>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</si>
  <si>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</si>
  <si>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</si>
  <si>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</si>
  <si>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</si>
  <si>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</si>
  <si>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</si>
  <si>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</si>
  <si>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</si>
  <si>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</si>
  <si>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</si>
  <si>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</si>
  <si>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</si>
  <si>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</si>
  <si>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</si>
  <si>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</si>
  <si>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</si>
  <si>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</si>
  <si>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</si>
  <si>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</si>
  <si>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</si>
  <si>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</si>
  <si>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</si>
  <si>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</si>
  <si>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</si>
  <si>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</si>
  <si>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</si>
  <si>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</si>
  <si>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</si>
  <si>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</si>
  <si>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</si>
  <si>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</si>
  <si>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</si>
  <si>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</si>
  <si>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</si>
  <si>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</si>
  <si>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</si>
  <si>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</si>
  <si>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</si>
  <si>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</si>
  <si>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</si>
  <si>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</si>
  <si>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</si>
  <si>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</si>
  <si>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</si>
  <si>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</si>
  <si>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</si>
  <si>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</si>
  <si>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</si>
  <si>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</si>
  <si>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</si>
  <si>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</si>
  <si>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</si>
  <si>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</si>
  <si>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</si>
  <si>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</si>
  <si>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</si>
  <si>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</si>
  <si>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</si>
  <si>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</si>
  <si>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</si>
  <si>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</si>
  <si>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</si>
  <si>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</si>
  <si>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</si>
  <si>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</si>
  <si>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</si>
  <si>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</si>
  <si>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</si>
  <si>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</si>
  <si>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</si>
  <si>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</si>
  <si>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</si>
  <si>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</si>
  <si>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</si>
  <si>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</si>
  <si>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</si>
  <si>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</si>
  <si>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</si>
  <si>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</si>
  <si>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</si>
  <si>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</si>
  <si>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</si>
  <si>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</si>
  <si>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</si>
  <si>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</si>
  <si>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</si>
  <si>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</si>
  <si>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</si>
  <si>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</si>
  <si>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</si>
  <si>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</si>
  <si>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</si>
  <si>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</si>
  <si>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</si>
  <si>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</si>
  <si>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</si>
  <si>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</si>
  <si>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</si>
  <si>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</si>
  <si>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</si>
  <si>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</si>
  <si>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</si>
  <si>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</si>
  <si>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</si>
  <si>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</si>
  <si>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</si>
  <si>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</si>
  <si>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</si>
  <si>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</si>
  <si>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</si>
  <si>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</si>
  <si>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</si>
  <si>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</si>
  <si>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</si>
  <si>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</si>
  <si>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</si>
  <si>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</si>
  <si>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</si>
  <si>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</si>
  <si>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</si>
  <si>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</si>
  <si>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</si>
  <si>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</si>
  <si>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</si>
  <si>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</si>
  <si>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</si>
  <si>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</si>
  <si>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</si>
  <si>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</si>
  <si>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</si>
  <si>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</si>
  <si>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</si>
  <si>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</si>
  <si>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</si>
  <si>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</si>
  <si>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</si>
  <si>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</si>
  <si>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</si>
  <si>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</si>
  <si>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</si>
  <si>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</si>
  <si>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</si>
  <si>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</si>
  <si>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</si>
  <si>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</si>
  <si>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</si>
  <si>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</si>
  <si>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</si>
  <si>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</si>
  <si>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</si>
  <si>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</si>
  <si>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</si>
  <si>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</si>
  <si>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</si>
  <si>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</si>
  <si>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</si>
  <si>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</si>
  <si>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</si>
  <si>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</si>
  <si>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</si>
  <si>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</si>
  <si>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</si>
  <si>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</si>
  <si>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</si>
  <si>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</si>
  <si>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</si>
  <si>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</si>
  <si>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</si>
  <si>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</si>
  <si>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</si>
  <si>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</si>
  <si>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</si>
  <si>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</si>
  <si>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</si>
  <si>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</si>
  <si>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</si>
  <si>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</si>
  <si>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</si>
  <si>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</si>
  <si>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</si>
  <si>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</si>
  <si>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</si>
  <si>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</si>
  <si>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</si>
  <si>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</si>
  <si>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</si>
  <si>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</si>
  <si>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</si>
  <si>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</si>
  <si>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</si>
  <si>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</si>
  <si>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</si>
  <si>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</si>
  <si>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</si>
  <si>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</si>
  <si>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</si>
  <si>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</si>
  <si>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</si>
  <si>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</si>
  <si>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</si>
  <si>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</si>
  <si>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</si>
  <si>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</si>
  <si>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</si>
  <si>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</si>
  <si>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</si>
  <si>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</si>
  <si>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</si>
  <si>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</si>
  <si>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</si>
  <si>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</si>
  <si>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</si>
  <si>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</si>
  <si>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</si>
  <si>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</si>
  <si>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</si>
  <si>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</si>
  <si>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</si>
  <si>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</si>
  <si>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</si>
  <si>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</si>
  <si>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</si>
  <si>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</si>
  <si>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</si>
  <si>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</si>
  <si>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</si>
  <si>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</si>
  <si>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</si>
  <si>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</si>
  <si>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</si>
  <si>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</si>
  <si>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</si>
  <si>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</si>
  <si>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</si>
  <si>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</si>
  <si>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</si>
  <si>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</si>
  <si>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</si>
  <si>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</si>
  <si>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</si>
  <si>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</si>
  <si>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</si>
  <si>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</si>
  <si>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</si>
  <si>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</si>
  <si>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</si>
  <si>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</si>
  <si>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</si>
  <si>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</si>
  <si>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</si>
  <si>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</si>
  <si>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</si>
  <si>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</si>
  <si>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</si>
  <si>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</si>
  <si>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</si>
  <si>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</si>
  <si>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</si>
  <si>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</si>
  <si>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</si>
  <si>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</si>
  <si>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</si>
  <si>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</si>
  <si>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</si>
  <si>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</si>
  <si>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</si>
  <si>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</si>
  <si>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</si>
  <si>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</si>
  <si>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</si>
  <si>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</si>
  <si>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</si>
  <si>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</si>
  <si>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</si>
  <si>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</si>
  <si>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</si>
  <si>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</si>
  <si>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</si>
  <si>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</si>
  <si>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</si>
  <si>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</si>
  <si>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</si>
  <si>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</si>
  <si>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</si>
  <si>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</si>
  <si>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</si>
  <si>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</si>
  <si>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</si>
  <si>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</si>
  <si>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</si>
  <si>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</si>
  <si>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</si>
  <si>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</si>
  <si>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</si>
  <si>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</si>
  <si>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</si>
  <si>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</si>
  <si>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</si>
  <si>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</si>
  <si>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</si>
  <si>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</si>
  <si>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</si>
  <si>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</si>
  <si>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</si>
  <si>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</si>
  <si>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</si>
  <si>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</si>
  <si>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</si>
  <si>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</si>
  <si>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</si>
  <si>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</si>
  <si>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</si>
  <si>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</si>
  <si>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</si>
  <si>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</si>
  <si>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</si>
  <si>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</si>
  <si>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</si>
  <si>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</si>
  <si>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</si>
  <si>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</si>
  <si>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</si>
  <si>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</si>
  <si>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</si>
  <si>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</si>
  <si>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</si>
  <si>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</si>
  <si>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</si>
  <si>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</si>
  <si>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</si>
  <si>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</si>
  <si>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</si>
  <si>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</si>
  <si>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</si>
  <si>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</si>
  <si>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</si>
  <si>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</si>
  <si>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</si>
  <si>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</si>
  <si>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</si>
  <si>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</si>
  <si>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</si>
  <si>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</si>
  <si>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</si>
  <si>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</si>
  <si>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</si>
  <si>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</si>
  <si>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</si>
  <si>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</si>
  <si>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</si>
  <si>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</si>
  <si>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</si>
  <si>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</si>
  <si>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</si>
  <si>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</si>
  <si>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</si>
  <si>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</si>
  <si>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</si>
  <si>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</si>
  <si>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</si>
  <si>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</si>
  <si>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</si>
  <si>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</si>
  <si>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</si>
  <si>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</si>
  <si>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</si>
  <si>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</si>
  <si>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</si>
  <si>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</si>
  <si>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</si>
  <si>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</si>
  <si>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</si>
  <si>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</si>
  <si>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</si>
  <si>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</si>
  <si>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</si>
  <si>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</si>
  <si>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</si>
  <si>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</si>
  <si>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</si>
  <si>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</si>
  <si>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</si>
  <si>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</si>
  <si>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</si>
  <si>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</si>
  <si>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</si>
  <si>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</si>
  <si>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</si>
  <si>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</si>
  <si>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</si>
  <si>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</si>
  <si>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</si>
  <si>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</si>
  <si>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</si>
  <si>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</si>
  <si>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</si>
  <si>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</si>
  <si>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</si>
  <si>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</si>
  <si>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</si>
  <si>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</si>
  <si>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</si>
  <si>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</si>
  <si>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</si>
  <si>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</si>
  <si>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</si>
  <si>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</si>
  <si>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</si>
  <si>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</si>
  <si>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</si>
  <si>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</si>
  <si>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</si>
  <si>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</si>
  <si>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</si>
  <si>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</si>
  <si>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</si>
  <si>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</si>
  <si>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</si>
  <si>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</si>
  <si>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</si>
  <si>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</si>
  <si>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</si>
  <si>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</si>
  <si>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</si>
  <si>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</si>
  <si>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</si>
  <si>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</si>
  <si>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</si>
  <si>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</si>
  <si>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</si>
  <si>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</si>
  <si>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</si>
  <si>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</si>
  <si>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</si>
  <si>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</si>
  <si>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</si>
  <si>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</si>
  <si>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</si>
  <si>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</si>
  <si>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</si>
  <si>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</si>
  <si>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</si>
  <si>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</si>
  <si>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</si>
  <si>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</si>
  <si>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</si>
  <si>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</si>
  <si>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</si>
  <si>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</si>
  <si>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</si>
  <si>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</si>
  <si>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</si>
  <si>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</si>
  <si>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</si>
  <si>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</si>
  <si>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</si>
  <si>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</si>
  <si>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</si>
  <si>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</si>
  <si>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</si>
  <si>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</si>
  <si>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</si>
  <si>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</si>
  <si>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</si>
  <si>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</si>
  <si>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</si>
  <si>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</si>
  <si>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</si>
  <si>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</si>
  <si>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</si>
  <si>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</si>
  <si>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</si>
  <si>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</si>
  <si>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</si>
  <si>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</si>
  <si>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</si>
  <si>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</si>
  <si>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</si>
  <si>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</si>
  <si>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</si>
  <si>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</si>
  <si>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</si>
  <si>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</si>
  <si>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</si>
  <si>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</si>
  <si>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</si>
  <si>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</si>
  <si>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</si>
  <si>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</si>
  <si>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</si>
  <si>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</si>
  <si>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</si>
  <si>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</si>
  <si>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</si>
  <si>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</si>
  <si>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</si>
  <si>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</si>
  <si>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</si>
  <si>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</si>
  <si>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</si>
  <si>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</si>
  <si>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</si>
  <si>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</si>
  <si>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</si>
  <si>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</si>
  <si>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</si>
  <si>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</si>
  <si>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</si>
  <si>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</si>
  <si>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</si>
  <si>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</si>
  <si>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</si>
  <si>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</si>
  <si>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</si>
  <si>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</si>
  <si>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</si>
  <si>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</si>
  <si>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</si>
  <si>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</si>
  <si>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</si>
  <si>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</si>
  <si>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</si>
  <si>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</si>
  <si>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</si>
  <si>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</si>
  <si>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</si>
  <si>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</si>
  <si>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</si>
  <si>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</si>
  <si>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</si>
  <si>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</si>
  <si>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</si>
  <si>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</si>
  <si>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</si>
  <si>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</si>
  <si>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</si>
  <si>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</si>
  <si>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</si>
  <si>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</si>
  <si>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</si>
  <si>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</si>
  <si>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</si>
  <si>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</si>
  <si>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</si>
  <si>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</si>
  <si>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</si>
  <si>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</si>
  <si>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</si>
  <si>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</si>
  <si>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</si>
  <si>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</si>
  <si>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</si>
  <si>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</si>
  <si>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</si>
  <si>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</si>
  <si>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</si>
  <si>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</si>
  <si>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</si>
  <si>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</si>
  <si>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</si>
  <si>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</si>
  <si>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</si>
  <si>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</si>
  <si>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</si>
  <si>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</si>
  <si>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</si>
  <si>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</si>
  <si>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</si>
  <si>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</si>
  <si>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</si>
  <si>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</si>
  <si>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</si>
  <si>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</si>
  <si>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</si>
  <si>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</si>
  <si>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</si>
  <si>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</si>
  <si>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</si>
  <si>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</si>
  <si>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</si>
  <si>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</si>
  <si>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</si>
  <si>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</si>
  <si>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</si>
  <si>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</si>
  <si>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</si>
  <si>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</si>
  <si>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</si>
  <si>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</si>
  <si>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</si>
  <si>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</si>
  <si>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</si>
  <si>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</si>
  <si>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</si>
  <si>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</si>
  <si>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</si>
  <si>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</si>
  <si>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</si>
  <si>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</si>
  <si>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</si>
  <si>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</si>
  <si>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</si>
  <si>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</si>
  <si>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</si>
  <si>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</si>
  <si>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</si>
  <si>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</si>
  <si>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</si>
  <si>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</si>
  <si>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</si>
  <si>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</si>
  <si>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</si>
  <si>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</si>
  <si>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</si>
  <si>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</si>
  <si>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</si>
  <si>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</si>
  <si>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</si>
  <si>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</si>
  <si>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</si>
  <si>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</si>
  <si>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</si>
  <si>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</si>
  <si>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</si>
  <si>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</si>
  <si>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</si>
  <si>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</si>
  <si>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</si>
  <si>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</si>
  <si>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</si>
  <si>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</si>
  <si>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</si>
  <si>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</si>
  <si>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</si>
  <si>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</si>
  <si>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</si>
  <si>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</si>
  <si>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</si>
  <si>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</si>
  <si>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</si>
  <si>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</si>
  <si>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</si>
  <si>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</si>
  <si>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</si>
  <si>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</si>
  <si>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</si>
  <si>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</si>
  <si>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</si>
  <si>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</si>
  <si>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</si>
  <si>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</si>
  <si>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</si>
  <si>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</si>
  <si>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</si>
  <si>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</si>
  <si>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</si>
  <si>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</si>
  <si>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</si>
  <si>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</si>
  <si>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</si>
  <si>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</si>
  <si>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</si>
  <si>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</si>
  <si>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</si>
  <si>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</si>
  <si>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</si>
  <si>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</si>
  <si>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</si>
  <si>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</si>
  <si>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</si>
  <si>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</si>
  <si>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</si>
  <si>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</si>
  <si>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</si>
  <si>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</si>
  <si>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</si>
  <si>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</si>
  <si>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</si>
  <si>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</si>
  <si>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</si>
  <si>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</si>
  <si>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</si>
  <si>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</si>
  <si>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</si>
  <si>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</si>
  <si>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</si>
  <si>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</si>
  <si>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</si>
  <si>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</si>
  <si>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</si>
  <si>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</si>
  <si>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</si>
  <si>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</si>
  <si>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</si>
  <si>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</si>
  <si>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</si>
  <si>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</si>
  <si>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</si>
  <si>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</si>
  <si>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</si>
  <si>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</si>
  <si>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</si>
  <si>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</si>
  <si>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</si>
  <si>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</si>
  <si>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</si>
  <si>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</si>
  <si>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</si>
  <si>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</si>
  <si>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</si>
  <si>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</si>
  <si>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</si>
  <si>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</si>
  <si>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</si>
  <si>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</si>
  <si>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</si>
  <si>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</si>
  <si>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</si>
  <si>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</si>
  <si>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</si>
  <si>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</si>
  <si>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</si>
  <si>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</si>
  <si>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</si>
  <si>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</si>
  <si>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</si>
  <si>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</si>
  <si>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</si>
  <si>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</si>
  <si>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</si>
  <si>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</si>
  <si>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</si>
  <si>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</si>
  <si>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</si>
  <si>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</si>
  <si>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</si>
  <si>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</si>
  <si>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</si>
  <si>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</si>
  <si>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</si>
  <si>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</si>
  <si>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</si>
  <si>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</si>
  <si>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</si>
  <si>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</si>
  <si>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</si>
  <si>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</si>
  <si>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</si>
  <si>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</si>
  <si>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</si>
  <si>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</si>
  <si>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</si>
  <si>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</si>
  <si>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</si>
  <si>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</si>
  <si>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</si>
  <si>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</si>
  <si>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</si>
  <si>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</si>
  <si>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</si>
  <si>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</si>
  <si>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</si>
  <si>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</si>
  <si>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</si>
  <si>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</si>
  <si>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</si>
  <si>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</si>
  <si>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</si>
  <si>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</si>
  <si>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</si>
  <si>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</si>
  <si>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</si>
  <si>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</si>
  <si>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</si>
  <si>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</si>
  <si>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</si>
  <si>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</si>
  <si>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</si>
  <si>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</si>
  <si>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</si>
  <si>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</si>
  <si>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</si>
  <si>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</si>
  <si>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</si>
  <si>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</si>
  <si>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</si>
  <si>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</si>
  <si>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</si>
  <si>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</si>
  <si>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</si>
  <si>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</si>
  <si>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</si>
  <si>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</si>
  <si>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</si>
  <si>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</si>
  <si>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</si>
  <si>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</si>
  <si>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</si>
  <si>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</si>
  <si>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</si>
  <si>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</si>
  <si>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</si>
  <si>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</si>
  <si>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</si>
  <si>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</si>
  <si>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</si>
  <si>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</si>
  <si>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</si>
  <si>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</si>
  <si>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</si>
  <si>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</si>
  <si>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</si>
  <si>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</si>
  <si>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</si>
  <si>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</si>
  <si>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</si>
  <si>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</si>
  <si>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</si>
  <si>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</si>
  <si>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</si>
  <si>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</si>
  <si>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</si>
  <si>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</si>
  <si>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</si>
  <si>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</si>
  <si>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</si>
  <si>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</si>
  <si>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</si>
  <si>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</si>
  <si>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</si>
  <si>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</si>
  <si>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</si>
  <si>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</si>
  <si>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</si>
  <si>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</si>
  <si>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</si>
  <si>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</si>
  <si>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</si>
  <si>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</si>
  <si>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</si>
  <si>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</si>
  <si>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</si>
  <si>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</si>
  <si>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</si>
  <si>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</si>
  <si>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</si>
  <si>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</si>
  <si>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</si>
  <si>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</si>
  <si>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</si>
  <si>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</si>
  <si>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</si>
  <si>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</si>
  <si>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</si>
  <si>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</si>
  <si>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</si>
  <si>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</si>
  <si>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</si>
  <si>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</si>
  <si>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</si>
  <si>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</si>
  <si>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</si>
  <si>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</si>
  <si>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</si>
  <si>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</si>
  <si>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</si>
  <si>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</si>
  <si>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</si>
  <si>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</si>
  <si>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</si>
  <si>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</si>
  <si>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</si>
  <si>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</si>
  <si>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</si>
  <si>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</si>
  <si>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</si>
  <si>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</si>
  <si>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</si>
  <si>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</si>
  <si>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</si>
  <si>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</si>
  <si>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</si>
  <si>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</si>
  <si>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</si>
  <si>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</si>
  <si>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</si>
  <si>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</si>
  <si>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</si>
  <si>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</si>
  <si>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</si>
  <si>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</si>
  <si>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</si>
  <si>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</si>
  <si>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</si>
  <si>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</si>
  <si>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</si>
  <si>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</si>
  <si>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</si>
  <si>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</si>
  <si>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</si>
  <si>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</si>
  <si>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</si>
  <si>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</si>
  <si>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</si>
  <si>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</si>
  <si>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</si>
  <si>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</si>
  <si>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</si>
  <si>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</si>
  <si>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</si>
  <si>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</si>
  <si>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</si>
  <si>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</si>
  <si>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</si>
  <si>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</si>
  <si>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</si>
  <si>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</si>
  <si>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</si>
  <si>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</si>
  <si>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</si>
  <si>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</si>
  <si>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</si>
  <si>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</si>
  <si>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</si>
  <si>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</si>
  <si>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</si>
  <si>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</si>
  <si>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</si>
  <si>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</si>
  <si>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</si>
  <si>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</si>
  <si>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</si>
  <si>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</si>
  <si>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</si>
  <si>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</si>
  <si>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</si>
  <si>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</si>
  <si>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</si>
  <si>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</si>
  <si>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</si>
  <si>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</si>
  <si>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</si>
  <si>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</si>
  <si>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</si>
  <si>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</si>
  <si>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</si>
  <si>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</si>
  <si>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</si>
  <si>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</si>
  <si>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</si>
  <si>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</si>
  <si>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</si>
  <si>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</si>
  <si>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</si>
  <si>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</si>
  <si>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</si>
  <si>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</si>
  <si>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</si>
  <si>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</si>
  <si>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</si>
  <si>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</si>
  <si>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</si>
  <si>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</si>
  <si>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</si>
  <si>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</si>
  <si>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</si>
  <si>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</si>
  <si>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</si>
  <si>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</si>
  <si>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</si>
  <si>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</si>
  <si>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</si>
  <si>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</si>
  <si>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</si>
  <si>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</si>
  <si>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</si>
  <si>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</si>
  <si>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</si>
  <si>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</si>
  <si>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</si>
  <si>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</si>
  <si>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</si>
  <si>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</si>
  <si>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</si>
  <si>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</si>
  <si>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</si>
  <si>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</si>
  <si>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</si>
  <si>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</si>
  <si>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</si>
  <si>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</si>
  <si>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</si>
  <si>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</si>
  <si>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</si>
  <si>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</si>
  <si>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</si>
  <si>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</si>
  <si>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</si>
  <si>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</si>
  <si>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</si>
  <si>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</si>
  <si>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</si>
  <si>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</si>
  <si>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</si>
  <si>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</si>
  <si>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</si>
  <si>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</si>
  <si>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</si>
  <si>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</si>
  <si>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</si>
  <si>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</si>
  <si>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</si>
  <si>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</si>
  <si>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</si>
  <si>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</si>
  <si>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</si>
  <si>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</si>
  <si>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</si>
  <si>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</si>
  <si>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</si>
  <si>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</si>
  <si>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</si>
  <si>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</si>
  <si>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</si>
  <si>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</si>
  <si>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</si>
  <si>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</si>
  <si>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</si>
  <si>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</si>
  <si>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</si>
  <si>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</si>
  <si>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</si>
  <si>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</si>
  <si>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</si>
  <si>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</si>
  <si>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</si>
  <si>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</si>
  <si>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</si>
  <si>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</si>
  <si>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</si>
  <si>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</si>
  <si>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</si>
  <si>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</si>
  <si>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</si>
  <si>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</si>
  <si>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</si>
  <si>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</si>
  <si>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</si>
  <si>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</si>
  <si>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</si>
  <si>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</si>
  <si>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</si>
  <si>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</si>
  <si>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</si>
  <si>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</si>
  <si>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</si>
  <si>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</si>
  <si>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</si>
  <si>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</si>
  <si>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</si>
  <si>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</si>
  <si>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</si>
  <si>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</si>
  <si>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</si>
  <si>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</si>
  <si>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</si>
  <si>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</si>
  <si>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</si>
  <si>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</si>
  <si>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</si>
  <si>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</si>
  <si>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</si>
  <si>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</si>
  <si>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</si>
  <si>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</si>
  <si>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</si>
  <si>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</si>
  <si>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</si>
  <si>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</si>
  <si>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</si>
  <si>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</si>
  <si>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</si>
  <si>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</si>
  <si>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</si>
  <si>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</si>
  <si>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</si>
  <si>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</si>
  <si>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</si>
  <si>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</si>
  <si>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</si>
  <si>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</si>
  <si>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</si>
  <si>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</si>
  <si>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</si>
  <si>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</si>
  <si>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</si>
  <si>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</si>
  <si>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</si>
  <si>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</si>
  <si>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</si>
  <si>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</si>
  <si>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</si>
  <si>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</si>
  <si>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</si>
  <si>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</si>
  <si>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</si>
  <si>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</si>
  <si>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</si>
  <si>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</si>
  <si>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</si>
  <si>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</si>
  <si>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</si>
  <si>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</si>
  <si>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</si>
  <si>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</si>
  <si>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</si>
  <si>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</si>
  <si>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</si>
  <si>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</si>
  <si>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</si>
  <si>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</si>
  <si>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</si>
  <si>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</si>
  <si>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</si>
  <si>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</si>
  <si>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</si>
  <si>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</si>
  <si>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</si>
  <si>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</si>
  <si>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</si>
  <si>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</si>
  <si>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</si>
  <si>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</si>
  <si>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</si>
  <si>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</si>
  <si>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</si>
  <si>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</si>
  <si>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</si>
  <si>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</si>
  <si>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</si>
  <si>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</si>
  <si>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</si>
  <si>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</si>
  <si>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</si>
  <si>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</si>
  <si>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</si>
  <si>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</si>
  <si>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</si>
  <si>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</si>
  <si>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</si>
  <si>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</si>
  <si>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</si>
  <si>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</si>
  <si>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</si>
  <si>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</si>
  <si>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</si>
  <si>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</si>
  <si>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</si>
  <si>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</si>
  <si>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</si>
  <si>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</si>
  <si>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</si>
  <si>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</si>
  <si>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</si>
  <si>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</si>
  <si>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</si>
  <si>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</si>
  <si>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</si>
  <si>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</si>
  <si>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</si>
  <si>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</si>
  <si>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</si>
  <si>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</si>
  <si>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</si>
  <si>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</si>
  <si>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</si>
  <si>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</si>
  <si>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</si>
  <si>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</si>
  <si>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</si>
  <si>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</si>
  <si>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</si>
  <si>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</si>
  <si>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</si>
  <si>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</si>
  <si>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</si>
  <si>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</si>
  <si>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</si>
  <si>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</si>
  <si>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</si>
  <si>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</si>
  <si>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</si>
  <si>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</si>
  <si>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</si>
  <si>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</si>
  <si>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</si>
  <si>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</si>
  <si>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</si>
  <si>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</si>
  <si>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</si>
  <si>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</si>
  <si>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</si>
  <si>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</si>
  <si>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</si>
  <si>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</si>
  <si>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</si>
  <si>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</si>
  <si>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</si>
  <si>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</si>
  <si>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</si>
  <si>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</si>
  <si>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</si>
  <si>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</si>
  <si>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</si>
  <si>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</si>
  <si>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</si>
  <si>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</si>
  <si>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</si>
  <si>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</si>
  <si>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</si>
  <si>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</si>
  <si>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</si>
  <si>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</si>
  <si>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</si>
  <si>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</si>
  <si>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</si>
  <si>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</si>
  <si>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</si>
  <si>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</si>
  <si>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</si>
  <si>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</si>
  <si>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</si>
  <si>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</si>
  <si>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</si>
  <si>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</si>
  <si>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</si>
  <si>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</si>
  <si>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</si>
  <si>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</si>
  <si>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</si>
  <si>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</si>
  <si>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</si>
  <si>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</si>
  <si>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</si>
  <si>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</si>
  <si>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</si>
  <si>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</si>
  <si>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</si>
  <si>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</si>
  <si>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</si>
  <si>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</si>
  <si>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</si>
  <si>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</si>
  <si>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</si>
  <si>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</si>
  <si>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</si>
  <si>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</si>
  <si>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</si>
  <si>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</si>
  <si>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</si>
  <si>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</si>
  <si>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</si>
  <si>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</si>
  <si>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</si>
  <si>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</si>
  <si>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</si>
  <si>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</si>
  <si>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</si>
  <si>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</si>
  <si>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</si>
  <si>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</si>
  <si>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</si>
  <si>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</si>
  <si>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</si>
  <si>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</si>
  <si>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</si>
  <si>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</si>
  <si>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</si>
  <si>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</si>
  <si>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</si>
  <si>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</si>
  <si>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</si>
  <si>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</si>
  <si>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</si>
  <si>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</si>
  <si>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</si>
  <si>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</si>
  <si>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</si>
  <si>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</si>
  <si>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</si>
  <si>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</si>
  <si>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</si>
  <si>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</si>
  <si>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</si>
  <si>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</si>
  <si>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</si>
  <si>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</si>
  <si>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</si>
  <si>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</si>
  <si>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</si>
  <si>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</si>
  <si>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</si>
  <si>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</si>
  <si>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</si>
  <si>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</si>
  <si>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</si>
  <si>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</si>
  <si>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</si>
  <si>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</si>
  <si>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</si>
  <si>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</si>
  <si>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</si>
  <si>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</si>
  <si>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</si>
  <si>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</si>
  <si>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</si>
  <si>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</si>
  <si>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</si>
  <si>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</si>
  <si>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</si>
  <si>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</si>
  <si>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</si>
  <si>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</si>
  <si>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</si>
  <si>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</si>
  <si>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</si>
  <si>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</si>
  <si>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</si>
  <si>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</si>
  <si>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</si>
  <si>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</si>
  <si>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</si>
  <si>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</si>
  <si>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</si>
  <si>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</si>
  <si>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</si>
  <si>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</si>
  <si>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</si>
  <si>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</si>
  <si>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</si>
  <si>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</si>
  <si>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</si>
  <si>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</si>
  <si>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</si>
  <si>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</si>
  <si>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</si>
  <si>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</si>
  <si>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</si>
  <si>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</si>
  <si>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</si>
  <si>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</si>
  <si>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</si>
  <si>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</si>
  <si>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</si>
  <si>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</si>
  <si>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</si>
  <si>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</si>
  <si>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</si>
  <si>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</si>
  <si>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</si>
  <si>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</si>
  <si>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</si>
  <si>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</si>
  <si>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</si>
  <si>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</si>
  <si>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</si>
  <si>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</si>
  <si>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</si>
  <si>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</si>
  <si>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</si>
  <si>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</si>
  <si>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</si>
  <si>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</si>
  <si>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</si>
  <si>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</si>
  <si>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</si>
  <si>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</si>
  <si>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</si>
  <si>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</si>
  <si>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</si>
  <si>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</si>
  <si>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</si>
  <si>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</si>
  <si>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</si>
  <si>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</si>
  <si>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</si>
  <si>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</si>
  <si>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</si>
  <si>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</si>
  <si>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</si>
  <si>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</si>
  <si>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</si>
  <si>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</si>
  <si>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</si>
  <si>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</si>
  <si>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</si>
  <si>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</si>
  <si>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</si>
  <si>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</si>
  <si>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</si>
  <si>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</si>
  <si>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</si>
  <si>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</si>
  <si>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</si>
  <si>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</si>
  <si>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</si>
  <si>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</si>
  <si>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</si>
  <si>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</si>
  <si>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</si>
  <si>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</si>
  <si>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</si>
  <si>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</si>
  <si>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</si>
  <si>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</si>
  <si>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</si>
  <si>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</si>
  <si>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</si>
  <si>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</si>
  <si>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</si>
  <si>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</si>
  <si>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</si>
  <si>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</si>
  <si>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</si>
  <si>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</si>
  <si>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</si>
  <si>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</si>
  <si>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</si>
  <si>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</si>
  <si>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</si>
  <si>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</si>
  <si>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</si>
  <si>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</si>
  <si>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</si>
  <si>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</si>
  <si>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</si>
  <si>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</si>
  <si>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</si>
  <si>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</si>
  <si>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</si>
  <si>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</si>
  <si>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</si>
  <si>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</si>
  <si>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</si>
  <si>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</si>
  <si>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</si>
  <si>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</si>
  <si>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</si>
  <si>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</si>
  <si>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</si>
  <si>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</si>
  <si>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</si>
  <si>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</si>
  <si>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</si>
  <si>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</si>
  <si>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</si>
  <si>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</si>
  <si>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</si>
  <si>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</si>
  <si>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</si>
  <si>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</si>
  <si>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</si>
  <si>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</si>
  <si>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</si>
  <si>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</si>
  <si>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</si>
  <si>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</si>
  <si>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</si>
  <si>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</si>
  <si>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</si>
  <si>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</si>
  <si>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</si>
  <si>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</si>
  <si>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</si>
  <si>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</si>
  <si>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</si>
  <si>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</si>
  <si>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</si>
  <si>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</si>
  <si>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</si>
  <si>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</si>
  <si>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</si>
  <si>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</si>
  <si>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</si>
  <si>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</si>
  <si>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</si>
  <si>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</si>
  <si>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</si>
  <si>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</si>
  <si>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</si>
  <si>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</si>
  <si>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</si>
  <si>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</si>
  <si>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</si>
  <si>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</si>
  <si>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</si>
  <si>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</si>
  <si>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</si>
  <si>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</si>
  <si>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</si>
  <si>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</si>
  <si>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</si>
  <si>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</si>
  <si>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</si>
  <si>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</si>
  <si>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</si>
  <si>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</si>
  <si>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</si>
  <si>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</si>
  <si>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</si>
  <si>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</si>
  <si>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</si>
  <si>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</si>
  <si>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</si>
  <si>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</si>
  <si>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</si>
  <si>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</si>
  <si>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</si>
  <si>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</si>
  <si>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</si>
  <si>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</si>
  <si>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</si>
  <si>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</si>
  <si>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</si>
  <si>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</si>
  <si>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</si>
  <si>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</si>
  <si>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</si>
  <si>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</si>
  <si>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</si>
  <si>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</si>
  <si>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</si>
  <si>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</si>
  <si>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</si>
  <si>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</si>
  <si>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</si>
  <si>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</si>
  <si>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</si>
  <si>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</si>
  <si>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</si>
  <si>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</si>
  <si>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</si>
  <si>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</si>
  <si>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</si>
  <si>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</si>
  <si>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</si>
  <si>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</si>
  <si>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</si>
  <si>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</si>
  <si>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</si>
  <si>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</si>
  <si>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</si>
  <si>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</si>
  <si>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</si>
  <si>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</si>
  <si>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</si>
  <si>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</si>
  <si>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</si>
  <si>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</si>
  <si>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</si>
  <si>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</si>
  <si>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</si>
  <si>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</si>
  <si>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</si>
  <si>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</si>
  <si>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</si>
  <si>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</si>
  <si>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</si>
  <si>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</si>
  <si>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</si>
  <si>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</si>
  <si>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</si>
  <si>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</si>
  <si>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</si>
  <si>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</si>
  <si>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</si>
  <si>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</si>
  <si>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</si>
  <si>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</si>
  <si>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</si>
  <si>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</si>
  <si>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</si>
  <si>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</si>
  <si>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</si>
  <si>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</si>
  <si>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</si>
  <si>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</si>
  <si>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</si>
  <si>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</si>
  <si>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</si>
  <si>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</si>
  <si>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</si>
  <si>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</si>
  <si>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</si>
  <si>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</si>
  <si>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</si>
  <si>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</si>
  <si>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</si>
  <si>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</si>
  <si>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</si>
  <si>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</si>
  <si>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</si>
  <si>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</si>
  <si>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</si>
  <si>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</si>
  <si>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</si>
  <si>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</si>
  <si>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</si>
  <si>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</si>
  <si>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</si>
  <si>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</si>
  <si>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</si>
  <si>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</si>
  <si>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</si>
  <si>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</si>
  <si>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</si>
  <si>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</si>
  <si>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</si>
  <si>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</si>
  <si>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</si>
  <si>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</si>
  <si>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</si>
  <si>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</si>
  <si>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</si>
  <si>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</si>
  <si>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</si>
  <si>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</si>
  <si>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</si>
  <si>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</si>
  <si>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</si>
  <si>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</si>
  <si>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</si>
  <si>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</si>
  <si>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</si>
  <si>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</si>
  <si>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</si>
  <si>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</si>
  <si>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</si>
  <si>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</si>
  <si>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</si>
  <si>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</si>
  <si>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</si>
  <si>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</si>
  <si>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</si>
  <si>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</si>
  <si>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</si>
  <si>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</si>
  <si>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</si>
  <si>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</si>
  <si>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</si>
  <si>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</si>
  <si>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</si>
  <si>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</si>
  <si>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</si>
  <si>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</si>
  <si>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</si>
  <si>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</si>
  <si>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</si>
  <si>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</si>
  <si>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</si>
  <si>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</si>
  <si>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</si>
  <si>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</si>
  <si>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</si>
  <si>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</si>
  <si>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</si>
  <si>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</si>
  <si>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</si>
  <si>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</si>
  <si>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</si>
  <si>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</si>
  <si>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</si>
  <si>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</si>
  <si>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</si>
  <si>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</si>
  <si>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</si>
  <si>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</si>
  <si>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</si>
  <si>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</si>
  <si>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</si>
  <si>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</si>
  <si>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</si>
  <si>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</si>
  <si>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</si>
  <si>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</si>
  <si>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</si>
  <si>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</si>
  <si>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</si>
  <si>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</si>
  <si>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</si>
  <si>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</si>
  <si>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</si>
  <si>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</si>
  <si>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</si>
  <si>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</si>
  <si>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</si>
  <si>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</si>
  <si>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</si>
  <si>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</si>
  <si>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</si>
  <si>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</si>
  <si>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</si>
  <si>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</si>
  <si>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</si>
  <si>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</si>
  <si>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</si>
  <si>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</si>
  <si>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</si>
  <si>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</si>
  <si>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</si>
  <si>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</si>
  <si>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</si>
  <si>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</si>
  <si>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</si>
  <si>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</si>
  <si>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</si>
  <si>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</si>
  <si>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</si>
  <si>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</si>
  <si>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</si>
  <si>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</si>
  <si>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</si>
  <si>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</si>
  <si>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</si>
  <si>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</si>
  <si>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</si>
  <si>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</si>
  <si>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</si>
  <si>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</si>
  <si>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</si>
  <si>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</si>
  <si>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</si>
  <si>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</si>
  <si>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</si>
  <si>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</si>
  <si>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</si>
  <si>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</si>
  <si>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</si>
  <si>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</si>
  <si>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</si>
  <si>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</si>
  <si>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</si>
  <si>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</si>
  <si>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</si>
  <si>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</si>
  <si>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</si>
  <si>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</si>
  <si>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</si>
  <si>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</si>
  <si>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</si>
  <si>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</si>
  <si>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</si>
  <si>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</si>
  <si>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</si>
  <si>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</si>
  <si>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</si>
  <si>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</si>
  <si>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</si>
  <si>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</si>
  <si>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</si>
  <si>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</si>
  <si>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</si>
  <si>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</si>
  <si>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</si>
  <si>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</si>
  <si>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</si>
  <si>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</si>
  <si>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</si>
  <si>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</si>
  <si>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</si>
  <si>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</si>
  <si>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</si>
  <si>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</si>
  <si>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</si>
  <si>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</si>
  <si>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</si>
  <si>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</si>
  <si>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</si>
  <si>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</si>
  <si>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</si>
  <si>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</si>
  <si>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</si>
  <si>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</si>
  <si>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</si>
  <si>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</si>
  <si>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</si>
  <si>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</si>
  <si>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</si>
  <si>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</si>
  <si>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</si>
  <si>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</si>
  <si>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</si>
  <si>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</si>
  <si>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</si>
  <si>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</si>
  <si>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</si>
  <si>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</si>
  <si>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</si>
  <si>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</si>
  <si>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</si>
  <si>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</si>
  <si>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</si>
  <si>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</si>
  <si>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</si>
  <si>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</si>
  <si>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</si>
  <si>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</si>
  <si>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</si>
  <si>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</si>
  <si>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</si>
  <si>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</si>
  <si>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</si>
  <si>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</si>
  <si>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</si>
  <si>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</si>
  <si>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</si>
  <si>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</si>
  <si>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</si>
  <si>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</si>
  <si>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</si>
  <si>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</si>
  <si>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</si>
  <si>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</si>
  <si>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</si>
  <si>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</si>
  <si>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</si>
  <si>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</si>
  <si>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</si>
  <si>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</si>
  <si>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</si>
  <si>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</si>
  <si>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</si>
  <si>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</si>
  <si>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</si>
  <si>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</si>
  <si>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</si>
  <si>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</si>
  <si>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</si>
  <si>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</si>
  <si>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</si>
  <si>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</si>
  <si>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</si>
  <si>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</si>
  <si>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</si>
  <si>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</si>
  <si>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</si>
  <si>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</si>
  <si>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</si>
  <si>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</si>
  <si>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</si>
  <si>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</si>
  <si>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</si>
  <si>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</si>
  <si>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</si>
  <si>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</si>
  <si>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</si>
  <si>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</si>
  <si>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</si>
  <si>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</si>
  <si>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</si>
  <si>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</si>
  <si>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</si>
  <si>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</si>
  <si>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</si>
  <si>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</si>
  <si>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</si>
  <si>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</si>
  <si>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</si>
  <si>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</si>
  <si>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</si>
  <si>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</si>
  <si>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</si>
  <si>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</si>
  <si>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</si>
  <si>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</si>
  <si>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</si>
  <si>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</si>
  <si>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</si>
  <si>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</si>
  <si>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</si>
  <si>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</si>
  <si>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</si>
  <si>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</si>
  <si>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</si>
  <si>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</si>
  <si>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</si>
  <si>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</si>
  <si>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</si>
  <si>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</si>
  <si>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</si>
  <si>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</si>
  <si>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</si>
  <si>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</si>
  <si>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</si>
  <si>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</si>
  <si>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</si>
  <si>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</si>
  <si>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</si>
  <si>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</si>
  <si>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</si>
  <si>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</si>
  <si>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</si>
  <si>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</si>
  <si>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</si>
  <si>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</si>
  <si>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</si>
  <si>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</si>
  <si>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</si>
  <si>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</si>
  <si>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</si>
  <si>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</si>
  <si>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</si>
  <si>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</si>
  <si>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</si>
  <si>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</si>
  <si>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</si>
  <si>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</si>
  <si>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</si>
  <si>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</si>
  <si>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</si>
  <si>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</si>
  <si>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</si>
  <si>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</si>
  <si>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</si>
  <si>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</si>
  <si>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</si>
  <si>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</si>
  <si>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</si>
  <si>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</si>
  <si>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</si>
  <si>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</si>
  <si>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</si>
  <si>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</si>
  <si>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</si>
  <si>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</si>
  <si>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</si>
  <si>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</si>
  <si>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</si>
  <si>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</si>
  <si>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</si>
  <si>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</si>
  <si>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</si>
  <si>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</si>
  <si>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</si>
  <si>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</si>
  <si>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</si>
  <si>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</si>
  <si>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</si>
  <si>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</si>
  <si>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</si>
  <si>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</si>
  <si>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</si>
  <si>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</si>
  <si>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</si>
  <si>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</si>
  <si>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</si>
  <si>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</si>
  <si>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</si>
  <si>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</si>
  <si>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</si>
  <si>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</si>
  <si>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</si>
  <si>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</si>
  <si>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</si>
  <si>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</si>
  <si>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</si>
  <si>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</si>
  <si>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</si>
  <si>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</si>
  <si>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</si>
  <si>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</si>
  <si>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</si>
  <si>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</si>
  <si>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</si>
  <si>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</si>
  <si>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</si>
  <si>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</si>
  <si>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</si>
  <si>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</si>
  <si>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</si>
  <si>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</si>
  <si>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</si>
  <si>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</si>
  <si>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</si>
  <si>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</si>
  <si>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</si>
  <si>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</si>
  <si>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</si>
  <si>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</si>
  <si>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</si>
  <si>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</si>
  <si>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</si>
  <si>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</si>
  <si>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</si>
  <si>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</si>
  <si>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</si>
  <si>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</si>
  <si>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</si>
  <si>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</si>
  <si>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</si>
  <si>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</si>
  <si>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</si>
  <si>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</si>
  <si>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</si>
  <si>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</si>
  <si>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</si>
  <si>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</si>
  <si>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</si>
  <si>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</si>
  <si>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</si>
  <si>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</si>
  <si>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</si>
  <si>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</si>
  <si>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</si>
  <si>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</si>
  <si>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</si>
  <si>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</si>
  <si>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</si>
  <si>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</si>
  <si>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</si>
  <si>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</si>
  <si>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</si>
  <si>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</si>
  <si>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</si>
  <si>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</si>
  <si>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</si>
  <si>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</si>
  <si>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</si>
  <si>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</si>
  <si>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</si>
  <si>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</si>
  <si>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</si>
  <si>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</si>
  <si>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</si>
  <si>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</si>
  <si>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</si>
  <si>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</si>
  <si>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</si>
  <si>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</si>
  <si>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</si>
  <si>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</si>
  <si>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</si>
  <si>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</si>
  <si>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</si>
  <si>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</si>
  <si>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</si>
  <si>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</si>
  <si>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</si>
  <si>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</si>
  <si>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</si>
  <si>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</si>
  <si>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</si>
  <si>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</si>
  <si>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</si>
  <si>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</si>
  <si>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</si>
  <si>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</si>
  <si>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</si>
  <si>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</si>
  <si>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</si>
  <si>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</si>
  <si>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</si>
  <si>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</si>
  <si>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</si>
  <si>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</si>
  <si>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</si>
  <si>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</si>
  <si>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</si>
  <si>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</si>
  <si>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</si>
  <si>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</si>
  <si>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</si>
  <si>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</si>
  <si>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</si>
  <si>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</si>
  <si>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</si>
  <si>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</si>
  <si>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</si>
  <si>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</si>
  <si>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</si>
  <si>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</si>
  <si>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</si>
  <si>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</si>
  <si>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</si>
  <si>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</si>
  <si>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</si>
  <si>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</si>
  <si>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</si>
  <si>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</si>
  <si>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</si>
  <si>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</si>
  <si>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</si>
  <si>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</si>
  <si>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</si>
  <si>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</si>
  <si>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</si>
  <si>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</si>
  <si>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</si>
  <si>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</si>
  <si>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</si>
  <si>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</si>
  <si>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</si>
  <si>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</si>
  <si>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</si>
  <si>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</si>
  <si>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</si>
  <si>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</si>
  <si>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</si>
  <si>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</si>
  <si>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</si>
  <si>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</si>
  <si>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</si>
  <si>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</si>
  <si>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</si>
  <si>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</si>
  <si>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</si>
  <si>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</si>
  <si>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</si>
  <si>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</si>
  <si>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</si>
  <si>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</si>
  <si>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</si>
  <si>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</si>
  <si>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</si>
  <si>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</si>
  <si>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</si>
  <si>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</si>
  <si>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</si>
  <si>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</si>
  <si>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</si>
  <si>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</si>
  <si>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</si>
  <si>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</si>
  <si>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</si>
  <si>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</si>
  <si>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</si>
  <si>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</si>
  <si>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</si>
  <si>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</si>
  <si>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</si>
  <si>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</si>
  <si>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</si>
  <si>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</si>
  <si>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</si>
  <si>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</si>
  <si>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</si>
  <si>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</si>
  <si>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</si>
  <si>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</si>
  <si>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</si>
  <si>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</si>
  <si>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</si>
  <si>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</si>
  <si>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</si>
  <si>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</si>
  <si>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</si>
  <si>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</si>
  <si>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</si>
  <si>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</si>
  <si>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</si>
  <si>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</si>
  <si>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</si>
  <si>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</si>
  <si>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</si>
  <si>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</si>
  <si>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</si>
  <si>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</si>
  <si>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</si>
  <si>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</si>
  <si>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</si>
  <si>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</si>
  <si>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</si>
  <si>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</si>
  <si>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</si>
  <si>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</si>
  <si>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</si>
  <si>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</si>
  <si>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</si>
  <si>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</si>
  <si>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</si>
  <si>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</si>
  <si>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</si>
  <si>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</si>
  <si>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</si>
  <si>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</si>
  <si>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</si>
  <si>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</si>
  <si>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</si>
  <si>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</si>
  <si>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</si>
  <si>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</si>
  <si>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</si>
  <si>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</si>
  <si>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</si>
  <si>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</si>
  <si>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</si>
  <si>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</si>
  <si>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</si>
  <si>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</si>
  <si>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</si>
  <si>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</si>
  <si>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</si>
  <si>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</si>
  <si>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</si>
  <si>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</si>
  <si>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</si>
  <si>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</si>
  <si>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</si>
  <si>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</si>
  <si>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</si>
  <si>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</si>
  <si>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</si>
  <si>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</si>
  <si>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</si>
  <si>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</si>
  <si>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</si>
  <si>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</si>
  <si>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</si>
  <si>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</si>
  <si>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</si>
  <si>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</si>
  <si>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</si>
  <si>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</si>
  <si>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</si>
  <si>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</si>
  <si>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</si>
  <si>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</si>
  <si>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</si>
  <si>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</si>
  <si>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</si>
  <si>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</si>
  <si>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</si>
  <si>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</si>
  <si>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</si>
  <si>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</si>
  <si>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</si>
  <si>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</si>
  <si>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</si>
  <si>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</si>
  <si>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</si>
  <si>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</si>
  <si>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</si>
  <si>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</si>
  <si>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</si>
  <si>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</si>
  <si>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</si>
  <si>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</si>
  <si>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</si>
  <si>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</si>
  <si>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</si>
  <si>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</si>
  <si>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</si>
  <si>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</si>
  <si>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</si>
  <si>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</si>
  <si>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</si>
  <si>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</si>
  <si>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</si>
  <si>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</si>
  <si>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</si>
  <si>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</si>
  <si>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</si>
  <si>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</si>
  <si>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</si>
  <si>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</si>
  <si>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</si>
  <si>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</si>
  <si>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</si>
  <si>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</si>
  <si>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</si>
  <si>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</si>
  <si>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</si>
  <si>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</si>
  <si>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</si>
  <si>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</si>
  <si>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</si>
  <si>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</si>
  <si>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</si>
  <si>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</si>
  <si>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</si>
  <si>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</si>
  <si>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</si>
  <si>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</si>
  <si>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</si>
  <si>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</si>
  <si>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</si>
  <si>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</si>
  <si>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</si>
  <si>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</si>
  <si>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</si>
  <si>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</si>
  <si>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</si>
  <si>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</si>
  <si>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</si>
  <si>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</si>
  <si>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</si>
  <si>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</si>
  <si>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</si>
  <si>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</si>
  <si>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</si>
  <si>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</si>
  <si>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</si>
  <si>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</si>
  <si>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</si>
  <si>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</si>
  <si>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</si>
  <si>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</si>
  <si>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</si>
  <si>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</si>
  <si>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</si>
  <si>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</si>
  <si>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</si>
  <si>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</si>
  <si>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</si>
  <si>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</si>
  <si>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</si>
  <si>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</si>
  <si>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</si>
  <si>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</si>
  <si>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</si>
  <si>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</si>
  <si>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</si>
  <si>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</si>
  <si>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</si>
  <si>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</si>
  <si>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</si>
  <si>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</si>
  <si>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</si>
  <si>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</si>
  <si>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</si>
  <si>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</si>
  <si>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</si>
  <si>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</si>
  <si>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</si>
  <si>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</si>
  <si>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</si>
  <si>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</si>
  <si>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</si>
  <si>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</si>
  <si>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</si>
  <si>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</si>
  <si>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</si>
  <si>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</si>
  <si>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</si>
  <si>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</si>
  <si>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</si>
  <si>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</si>
  <si>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</si>
  <si>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</si>
  <si>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</si>
  <si>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</si>
  <si>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</si>
  <si>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</si>
  <si>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</si>
  <si>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</si>
  <si>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</si>
  <si>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</si>
  <si>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</si>
  <si>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</si>
  <si>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</si>
  <si>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</si>
  <si>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</si>
  <si>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</si>
  <si>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</si>
  <si>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</si>
  <si>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</si>
  <si>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</si>
  <si>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</si>
  <si>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</si>
  <si>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</si>
  <si>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</si>
  <si>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</si>
  <si>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</si>
  <si>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</si>
  <si>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</si>
  <si>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</si>
  <si>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</si>
  <si>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</si>
  <si>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</si>
  <si>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</si>
  <si>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</si>
  <si>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</si>
  <si>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</si>
  <si>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</si>
  <si>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</si>
  <si>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</si>
  <si>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</si>
  <si>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</si>
  <si>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</si>
  <si>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</si>
  <si>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</si>
  <si>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</si>
  <si>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</si>
  <si>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</si>
  <si>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</si>
  <si>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</si>
  <si>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</si>
  <si>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</si>
  <si>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</si>
  <si>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</si>
  <si>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</si>
  <si>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</si>
  <si>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</si>
  <si>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</si>
  <si>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</si>
  <si>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</si>
  <si>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</si>
  <si>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</si>
  <si>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</si>
  <si>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</si>
  <si>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</si>
  <si>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</si>
  <si>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</si>
  <si>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</si>
  <si>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</si>
  <si>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</si>
  <si>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</si>
  <si>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</si>
  <si>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</si>
  <si>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</si>
  <si>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</si>
  <si>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</si>
  <si>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</si>
  <si>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</si>
  <si>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</si>
  <si>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</si>
  <si>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</si>
  <si>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</si>
  <si>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</si>
  <si>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</si>
  <si>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</si>
  <si>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</si>
  <si>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</si>
  <si>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</si>
  <si>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</si>
  <si>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</si>
  <si>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</si>
  <si>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</si>
  <si>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</si>
  <si>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</si>
  <si>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</si>
  <si>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</si>
  <si>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</si>
  <si>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</si>
  <si>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</si>
  <si>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</si>
  <si>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</si>
  <si>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</si>
  <si>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</si>
  <si>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</si>
  <si>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</si>
  <si>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</si>
  <si>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</si>
  <si>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</si>
  <si>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</si>
  <si>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</si>
  <si>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</si>
  <si>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</si>
  <si>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</si>
  <si>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</si>
  <si>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</si>
  <si>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</si>
  <si>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</si>
  <si>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</si>
  <si>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</si>
  <si>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</si>
  <si>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</si>
  <si>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</si>
  <si>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</si>
  <si>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</si>
  <si>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</si>
  <si>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</si>
  <si>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</si>
  <si>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</si>
  <si>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</si>
  <si>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</si>
  <si>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</si>
  <si>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</si>
  <si>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</si>
  <si>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</si>
  <si>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</si>
  <si>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</si>
  <si>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</si>
  <si>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</si>
  <si>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</si>
  <si>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</si>
  <si>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</si>
  <si>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</si>
  <si>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</si>
  <si>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</si>
  <si>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</si>
  <si>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</si>
  <si>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</si>
  <si>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</si>
  <si>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</si>
  <si>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</si>
  <si>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</si>
  <si>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</si>
  <si>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</si>
  <si>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</si>
  <si>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</si>
  <si>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</si>
  <si>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</si>
  <si>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</si>
  <si>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</si>
  <si>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</si>
  <si>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</si>
  <si>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</si>
  <si>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</si>
  <si>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</si>
  <si>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</si>
  <si>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</si>
  <si>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</si>
  <si>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</si>
  <si>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</si>
  <si>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</si>
  <si>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</si>
  <si>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</si>
  <si>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</si>
  <si>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</si>
  <si>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</si>
  <si>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</si>
  <si>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</si>
  <si>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</si>
  <si>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</si>
  <si>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</si>
  <si>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</si>
  <si>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</si>
  <si>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</si>
  <si>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</si>
  <si>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</si>
  <si>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</si>
  <si>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</si>
  <si>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</si>
  <si>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</si>
  <si>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</si>
  <si>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</si>
  <si>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</si>
  <si>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</si>
  <si>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</si>
  <si>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</si>
  <si>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</si>
  <si>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</si>
  <si>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</si>
  <si>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</si>
  <si>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</si>
  <si>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</si>
  <si>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</si>
  <si>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</si>
  <si>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</si>
  <si>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</si>
  <si>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</si>
  <si>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</si>
  <si>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</si>
  <si>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</si>
  <si>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</si>
  <si>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</si>
  <si>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</si>
  <si>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</si>
  <si>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</si>
  <si>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</si>
  <si>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</si>
  <si>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</si>
  <si>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</si>
  <si>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</si>
  <si>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</si>
  <si>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</si>
  <si>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</si>
  <si>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</si>
  <si>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</si>
  <si>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</si>
  <si>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</si>
  <si>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</si>
  <si>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</si>
  <si>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</si>
  <si>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</si>
  <si>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</si>
  <si>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</si>
  <si>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</si>
  <si>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</si>
  <si>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</si>
  <si>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</si>
  <si>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</si>
  <si>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</si>
  <si>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</si>
  <si>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</si>
  <si>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</si>
  <si>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</si>
  <si>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</si>
  <si>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</si>
  <si>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</si>
  <si>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</si>
  <si>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</si>
  <si>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</si>
  <si>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</si>
  <si>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</si>
  <si>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</si>
  <si>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</si>
  <si>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</si>
  <si>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</si>
  <si>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</si>
  <si>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</si>
  <si>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</si>
  <si>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</si>
  <si>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</si>
  <si>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</si>
  <si>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</si>
  <si>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</si>
  <si>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</si>
  <si>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</si>
  <si>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</si>
  <si>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</si>
  <si>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</si>
  <si>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</si>
  <si>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</si>
  <si>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</si>
  <si>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</si>
  <si>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</si>
  <si>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</si>
  <si>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</si>
  <si>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</si>
  <si>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</si>
  <si>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</si>
  <si>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</si>
  <si>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</si>
  <si>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</si>
  <si>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</si>
  <si>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</si>
  <si>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</si>
  <si>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</si>
  <si>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</si>
  <si>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</si>
  <si>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</si>
  <si>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</si>
  <si>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</si>
  <si>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</si>
  <si>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</si>
  <si>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</si>
  <si>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</si>
  <si>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</si>
  <si>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</si>
  <si>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</si>
  <si>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</si>
  <si>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</si>
  <si>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</si>
  <si>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</si>
  <si>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</si>
  <si>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</si>
  <si>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</si>
  <si>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</si>
  <si>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</si>
  <si>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</si>
  <si>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</si>
  <si>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</si>
  <si>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</si>
  <si>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</si>
  <si>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</si>
  <si>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</si>
  <si>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</si>
  <si>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</si>
  <si>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</si>
  <si>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</si>
  <si>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</si>
  <si>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</si>
  <si>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</si>
  <si>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</si>
  <si>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</si>
  <si>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</si>
  <si>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</si>
  <si>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</si>
  <si>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</si>
  <si>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</si>
  <si>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</si>
  <si>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</si>
  <si>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</si>
  <si>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</si>
  <si>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</si>
  <si>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</si>
  <si>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</si>
  <si>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</si>
  <si>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</si>
  <si>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</si>
  <si>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</si>
  <si>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</si>
  <si>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</si>
  <si>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</si>
  <si>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</si>
  <si>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</si>
  <si>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</si>
  <si>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</si>
  <si>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</si>
  <si>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</si>
  <si>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</si>
  <si>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</si>
  <si>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</si>
  <si>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</si>
  <si>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</si>
  <si>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</si>
  <si>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</si>
  <si>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</si>
  <si>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</si>
  <si>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</si>
  <si>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</si>
  <si>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</si>
  <si>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</si>
  <si>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</si>
  <si>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</si>
  <si>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</si>
  <si>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</si>
  <si>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</si>
  <si>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</si>
  <si>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</si>
  <si>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</si>
  <si>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</si>
  <si>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</si>
  <si>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</si>
  <si>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</si>
  <si>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</si>
  <si>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</si>
  <si>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</si>
  <si>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</si>
  <si>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</si>
  <si>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</si>
  <si>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</si>
  <si>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</si>
  <si>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</si>
  <si>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</si>
  <si>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</si>
  <si>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</si>
  <si>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</si>
  <si>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</si>
  <si>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</si>
  <si>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</si>
  <si>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</si>
  <si>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</si>
  <si>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</si>
  <si>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</si>
  <si>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</si>
  <si>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</si>
  <si>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</si>
  <si>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</si>
  <si>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</si>
  <si>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</si>
  <si>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</si>
  <si>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</si>
  <si>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</si>
  <si>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</si>
  <si>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</si>
  <si>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</si>
  <si>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</si>
  <si>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</si>
  <si>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</si>
  <si>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</si>
  <si>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</si>
  <si>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</si>
  <si>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</si>
  <si>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</si>
  <si>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</si>
  <si>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</si>
  <si>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</si>
  <si>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</si>
  <si>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</si>
  <si>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</si>
  <si>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</si>
  <si>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</si>
  <si>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</si>
  <si>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</si>
  <si>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</si>
  <si>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</si>
  <si>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</si>
  <si>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</si>
  <si>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</si>
  <si>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</si>
  <si>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</si>
  <si>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</si>
  <si>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</si>
  <si>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</si>
  <si>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</si>
  <si>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</si>
  <si>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</si>
  <si>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</si>
  <si>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</si>
  <si>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</si>
  <si>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</si>
  <si>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</si>
  <si>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</si>
  <si>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</si>
  <si>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</si>
  <si>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</si>
  <si>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</si>
  <si>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</si>
  <si>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</si>
  <si>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</si>
  <si>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</si>
  <si>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</si>
  <si>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</si>
  <si>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</si>
  <si>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</si>
  <si>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</si>
  <si>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</si>
  <si>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</si>
  <si>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</si>
  <si>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</si>
  <si>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</si>
  <si>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</si>
  <si>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</si>
  <si>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</si>
  <si>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</si>
  <si>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</si>
  <si>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</si>
  <si>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</si>
  <si>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</si>
  <si>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</si>
  <si>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</si>
  <si>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</si>
  <si>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</si>
  <si>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</si>
  <si>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</si>
  <si>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</si>
  <si>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</si>
  <si>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</si>
  <si>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</si>
  <si>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</si>
  <si>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</si>
  <si>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</si>
  <si>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</si>
  <si>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</si>
  <si>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</si>
  <si>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</si>
  <si>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</si>
  <si>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</si>
  <si>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</si>
  <si>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</si>
  <si>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</si>
  <si>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</si>
  <si>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</si>
  <si>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</si>
  <si>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</si>
  <si>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</si>
  <si>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</si>
  <si>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</si>
  <si>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</si>
  <si>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</si>
  <si>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</si>
  <si>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</si>
  <si>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</si>
  <si>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</si>
  <si>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</si>
  <si>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</si>
  <si>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</si>
  <si>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</si>
  <si>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</si>
  <si>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</si>
  <si>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</si>
  <si>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</si>
  <si>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</si>
  <si>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</si>
  <si>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</si>
  <si>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</si>
  <si>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</si>
  <si>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</si>
  <si>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</si>
  <si>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</si>
  <si>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</si>
  <si>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</si>
  <si>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</si>
  <si>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</si>
  <si>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</si>
  <si>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</si>
  <si>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</si>
  <si>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</si>
  <si>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</si>
  <si>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</si>
  <si>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</si>
  <si>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</si>
  <si>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</si>
  <si>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</si>
  <si>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</si>
  <si>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</si>
  <si>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</si>
  <si>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</si>
  <si>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</si>
  <si>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</si>
  <si>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</si>
  <si>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</si>
  <si>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</si>
  <si>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</si>
  <si>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</si>
  <si>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</si>
  <si>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</si>
  <si>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</si>
  <si>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</si>
  <si>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</si>
  <si>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</si>
  <si>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</si>
  <si>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</si>
  <si>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</si>
  <si>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</si>
  <si>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</si>
  <si>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</si>
  <si>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</si>
  <si>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</si>
  <si>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</si>
  <si>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</si>
  <si>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</si>
  <si>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</si>
  <si>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</si>
  <si>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</si>
  <si>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</si>
  <si>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</si>
  <si>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</si>
  <si>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</si>
  <si>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</si>
  <si>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</si>
  <si>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</si>
  <si>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</si>
  <si>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</si>
  <si>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</si>
  <si>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</si>
  <si>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</si>
  <si>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</si>
  <si>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</si>
  <si>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</si>
  <si>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</si>
  <si>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</si>
  <si>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</si>
  <si>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</si>
  <si>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</si>
  <si>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</si>
  <si>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</si>
  <si>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</si>
  <si>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</si>
  <si>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</si>
  <si>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</si>
  <si>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</si>
  <si>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</si>
  <si>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</si>
  <si>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</si>
  <si>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</si>
  <si>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</si>
  <si>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</si>
  <si>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</si>
  <si>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</si>
  <si>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</si>
  <si>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</si>
  <si>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</si>
  <si>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</si>
  <si>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</si>
  <si>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</si>
  <si>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</si>
  <si>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</si>
  <si>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</si>
  <si>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</si>
  <si>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</si>
  <si>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</si>
  <si>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</si>
  <si>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</si>
  <si>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</si>
  <si>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</si>
  <si>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</si>
  <si>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</si>
  <si>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</si>
  <si>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</si>
  <si>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</si>
  <si>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</si>
  <si>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</si>
  <si>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</si>
  <si>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</si>
  <si>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</si>
  <si>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</si>
  <si>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</si>
  <si>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</si>
  <si>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</si>
  <si>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</si>
  <si>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</si>
  <si>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</si>
  <si>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</si>
  <si>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</si>
  <si>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</si>
  <si>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</si>
  <si>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</si>
  <si>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</si>
  <si>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</si>
  <si>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</si>
  <si>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</si>
  <si>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</si>
  <si>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</si>
  <si>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</si>
  <si>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</si>
  <si>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</si>
  <si>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</si>
  <si>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</si>
  <si>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</si>
  <si>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</si>
  <si>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</si>
  <si>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</si>
  <si>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</si>
  <si>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</si>
  <si>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</si>
  <si>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</si>
  <si>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</si>
  <si>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</si>
  <si>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</si>
  <si>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</si>
  <si>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</si>
  <si>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</si>
  <si>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</si>
  <si>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</si>
  <si>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</si>
  <si>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</si>
  <si>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</si>
  <si>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</si>
  <si>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</si>
  <si>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</si>
  <si>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</si>
  <si>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</si>
  <si>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</si>
  <si>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</si>
  <si>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</si>
  <si>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</si>
  <si>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</si>
  <si>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</si>
  <si>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</si>
  <si>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</si>
  <si>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</si>
  <si>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</si>
  <si>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</si>
  <si>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</si>
  <si>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</si>
  <si>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</si>
  <si>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</si>
  <si>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</si>
  <si>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</si>
  <si>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</si>
  <si>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</si>
  <si>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</si>
  <si>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</si>
  <si>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</si>
  <si>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</si>
  <si>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</si>
  <si>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</si>
  <si>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</si>
  <si>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</si>
  <si>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</si>
  <si>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</si>
  <si>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</si>
  <si>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</si>
  <si>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</si>
  <si>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</si>
  <si>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</si>
  <si>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</si>
  <si>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</si>
  <si>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</si>
  <si>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</si>
  <si>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</si>
  <si>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</si>
  <si>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</si>
  <si>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</si>
  <si>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</si>
  <si>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</si>
  <si>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</si>
  <si>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</si>
  <si>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</si>
  <si>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</si>
  <si>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</si>
  <si>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</si>
  <si>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</si>
  <si>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</si>
  <si>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</si>
  <si>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</si>
  <si>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</si>
  <si>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</si>
  <si>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</si>
  <si>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</si>
  <si>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</si>
  <si>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</si>
  <si>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</si>
  <si>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</si>
  <si>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</si>
  <si>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</si>
  <si>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</si>
  <si>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</si>
  <si>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</si>
  <si>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</si>
  <si>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</si>
  <si>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</si>
  <si>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</si>
  <si>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</si>
  <si>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</si>
  <si>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</si>
  <si>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</si>
  <si>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</si>
  <si>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</si>
  <si>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</si>
  <si>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</si>
  <si>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</si>
  <si>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</si>
  <si>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</si>
  <si>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</si>
  <si>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</si>
  <si>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</si>
  <si>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</si>
  <si>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</si>
  <si>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</si>
  <si>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</si>
  <si>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</si>
  <si>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</si>
  <si>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</si>
  <si>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</si>
  <si>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</si>
  <si>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</si>
  <si>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</si>
  <si>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</si>
  <si>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</si>
  <si>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</si>
  <si>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</si>
  <si>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</si>
  <si>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</si>
  <si>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</si>
  <si>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</si>
  <si>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</si>
  <si>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</si>
  <si>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</si>
  <si>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</si>
  <si>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</si>
  <si>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</si>
  <si>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</si>
  <si>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</si>
  <si>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</si>
  <si>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</si>
  <si>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</si>
  <si>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</si>
  <si>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</si>
  <si>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</si>
  <si>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</si>
  <si>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</si>
  <si>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</si>
  <si>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</si>
  <si>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</si>
  <si>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</si>
  <si>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</si>
  <si>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</si>
  <si>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</si>
  <si>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</si>
  <si>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</si>
  <si>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</si>
  <si>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</si>
  <si>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</si>
  <si>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</si>
  <si>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</si>
  <si>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</si>
  <si>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</si>
  <si>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</si>
  <si>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</si>
  <si>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</si>
  <si>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</si>
  <si>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</si>
  <si>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</si>
  <si>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</si>
  <si>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</si>
  <si>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</si>
  <si>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</si>
  <si>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</si>
  <si>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</si>
  <si>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</si>
  <si>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</si>
  <si>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</si>
  <si>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</si>
  <si>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</si>
  <si>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</si>
  <si>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</si>
  <si>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</si>
  <si>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</si>
  <si>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</si>
  <si>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</si>
  <si>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</si>
  <si>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</si>
  <si>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</si>
  <si>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</si>
  <si>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</si>
  <si>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</si>
  <si>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</si>
  <si>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</si>
  <si>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</si>
  <si>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</si>
  <si>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</si>
  <si>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</si>
  <si>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</si>
  <si>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</si>
  <si>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</si>
  <si>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</si>
  <si>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</si>
  <si>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</si>
  <si>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</si>
  <si>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</si>
  <si>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</si>
  <si>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</si>
  <si>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</si>
  <si>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</si>
  <si>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</si>
  <si>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</si>
  <si>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</si>
  <si>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</si>
  <si>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</si>
  <si>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</si>
  <si>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</si>
  <si>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</si>
  <si>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</si>
  <si>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</si>
  <si>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</si>
  <si>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</si>
  <si>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</si>
  <si>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</si>
  <si>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</si>
  <si>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</si>
  <si>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</si>
  <si>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</si>
  <si>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</si>
  <si>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</si>
  <si>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</si>
  <si>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</si>
  <si>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</si>
  <si>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</si>
  <si>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</si>
  <si>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</si>
  <si>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</si>
  <si>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</si>
  <si>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</si>
  <si>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</si>
  <si>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</si>
  <si>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</si>
  <si>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</si>
  <si>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</si>
  <si>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</si>
  <si>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</si>
  <si>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</si>
  <si>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</si>
  <si>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</si>
  <si>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</si>
  <si>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</si>
  <si>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</si>
  <si>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</si>
  <si>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</si>
  <si>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</si>
  <si>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</si>
  <si>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</si>
  <si>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</si>
  <si>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</si>
  <si>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</si>
  <si>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</si>
  <si>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</si>
  <si>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</si>
  <si>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</si>
  <si>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</si>
  <si>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</si>
  <si>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</si>
  <si>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</si>
  <si>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</si>
  <si>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</si>
  <si>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</si>
  <si>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</si>
  <si>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</si>
  <si>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</si>
  <si>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</si>
  <si>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</si>
  <si>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</si>
  <si>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</si>
  <si>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</si>
  <si>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</si>
  <si>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</si>
  <si>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</si>
  <si>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</si>
  <si>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</si>
  <si>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</si>
  <si>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</si>
  <si>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</si>
  <si>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</si>
  <si>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</si>
  <si>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</si>
  <si>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</si>
  <si>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</si>
  <si>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</si>
  <si>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</si>
  <si>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</si>
  <si>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</si>
  <si>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</si>
  <si>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</si>
  <si>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</si>
  <si>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</si>
  <si>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</si>
  <si>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</si>
  <si>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</si>
  <si>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</si>
  <si>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</si>
  <si>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</si>
  <si>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</si>
  <si>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</si>
  <si>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</si>
  <si>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</si>
  <si>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</si>
  <si>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</si>
  <si>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</si>
  <si>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</si>
  <si>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</si>
  <si>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</si>
  <si>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</si>
  <si>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</si>
  <si>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</si>
  <si>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</si>
  <si>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</si>
  <si>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</si>
  <si>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</si>
  <si>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</si>
  <si>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</si>
  <si>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</si>
  <si>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</si>
  <si>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</si>
  <si>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</si>
  <si>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</si>
  <si>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</si>
  <si>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</si>
  <si>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</si>
  <si>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</si>
  <si>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</si>
  <si>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</si>
  <si>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</si>
  <si>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</si>
  <si>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</si>
  <si>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</si>
  <si>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</si>
  <si>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</si>
  <si>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</si>
  <si>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</si>
  <si>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</si>
  <si>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</si>
  <si>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</si>
  <si>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</si>
  <si>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</si>
  <si>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</si>
  <si>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</si>
  <si>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</si>
  <si>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</si>
  <si>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</si>
  <si>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</si>
  <si>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</si>
  <si>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</si>
  <si>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</si>
  <si>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</si>
  <si>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</si>
  <si>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</si>
  <si>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</si>
  <si>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</si>
  <si>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</si>
  <si>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</si>
  <si>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</si>
  <si>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</si>
  <si>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</si>
  <si>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</si>
  <si>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</si>
  <si>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</si>
  <si>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</si>
  <si>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</si>
  <si>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</si>
  <si>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</si>
  <si>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</si>
  <si>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</si>
  <si>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</si>
  <si>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</si>
  <si>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</si>
  <si>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</si>
  <si>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</si>
  <si>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</si>
  <si>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</si>
  <si>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</si>
  <si>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</si>
  <si>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</si>
  <si>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</si>
  <si>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</si>
  <si>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</si>
  <si>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</si>
  <si>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</si>
  <si>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</si>
  <si>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</si>
  <si>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</si>
  <si>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</si>
  <si>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</si>
  <si>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</si>
  <si>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</si>
  <si>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</si>
  <si>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</si>
  <si>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</si>
  <si>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</si>
  <si>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</si>
  <si>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</si>
  <si>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</si>
  <si>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</si>
  <si>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</si>
  <si>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</si>
  <si>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</si>
  <si>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</si>
  <si>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</si>
  <si>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</si>
  <si>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</si>
  <si>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</si>
  <si>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</si>
  <si>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</si>
  <si>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</si>
  <si>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</si>
  <si>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</si>
  <si>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</si>
  <si>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</si>
  <si>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</si>
  <si>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</si>
  <si>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</si>
  <si>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</si>
  <si>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</si>
  <si>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</si>
  <si>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</si>
  <si>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</si>
  <si>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</si>
  <si>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</si>
  <si>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</si>
  <si>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</si>
  <si>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</si>
  <si>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</si>
  <si>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</si>
  <si>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</si>
  <si>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</si>
  <si>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</si>
  <si>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</si>
  <si>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</si>
  <si>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</si>
  <si>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</si>
  <si>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</si>
  <si>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</si>
  <si>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</si>
  <si>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</si>
  <si>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</si>
  <si>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</si>
  <si>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</si>
  <si>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</si>
  <si>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</si>
  <si>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</si>
  <si>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</si>
  <si>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</si>
  <si>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</si>
  <si>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</si>
  <si>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</si>
  <si>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</si>
  <si>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</si>
  <si>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</si>
  <si>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</si>
  <si>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</si>
  <si>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</si>
  <si>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</si>
  <si>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</si>
  <si>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</si>
  <si>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</si>
  <si>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</si>
  <si>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</si>
  <si>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</si>
  <si>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</si>
  <si>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</si>
  <si>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</si>
  <si>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</si>
  <si>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</si>
  <si>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</si>
  <si>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</si>
  <si>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</si>
  <si>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</si>
  <si>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</si>
  <si>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</si>
  <si>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</si>
  <si>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</si>
  <si>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</si>
  <si>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</si>
  <si>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</si>
  <si>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</si>
  <si>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</si>
  <si>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</si>
  <si>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</si>
  <si>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</si>
  <si>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</si>
  <si>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</si>
  <si>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</si>
  <si>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</si>
  <si>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</si>
  <si>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</si>
  <si>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</si>
  <si>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</si>
  <si>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</si>
  <si>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</si>
  <si>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</si>
  <si>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</si>
  <si>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</si>
  <si>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</si>
  <si>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</si>
  <si>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</si>
  <si>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</si>
  <si>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</si>
  <si>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</si>
  <si>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</si>
  <si>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</si>
  <si>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</si>
  <si>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</si>
  <si>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</si>
  <si>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</si>
  <si>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</si>
  <si>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</si>
  <si>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</si>
  <si>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</si>
  <si>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</si>
  <si>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</si>
  <si>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</si>
  <si>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</si>
  <si>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</si>
  <si>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</si>
  <si>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</si>
  <si>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</si>
  <si>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</si>
  <si>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</si>
  <si>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</si>
  <si>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</si>
  <si>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</si>
  <si>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</si>
  <si>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</si>
  <si>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</si>
  <si>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</si>
  <si>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</si>
  <si>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</si>
  <si>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</si>
  <si>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</si>
  <si>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</si>
  <si>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</si>
  <si>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</si>
  <si>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</si>
  <si>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</si>
  <si>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</si>
  <si>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</si>
  <si>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</si>
  <si>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</si>
  <si>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</si>
  <si>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</si>
  <si>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</si>
  <si>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</si>
  <si>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</si>
  <si>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</si>
  <si>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</si>
  <si>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</si>
  <si>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</si>
  <si>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</si>
  <si>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</si>
  <si>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</si>
  <si>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</si>
  <si>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</si>
  <si>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</si>
  <si>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</si>
  <si>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</si>
  <si>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</si>
  <si>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</si>
  <si>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</si>
  <si>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</si>
  <si>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</si>
  <si>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</si>
  <si>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</si>
  <si>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</si>
  <si>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</si>
  <si>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</si>
  <si>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</si>
  <si>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</si>
  <si>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</si>
  <si>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</si>
  <si>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</si>
  <si>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</si>
  <si>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</si>
  <si>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</si>
  <si>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</si>
  <si>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</si>
  <si>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</si>
  <si>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</si>
  <si>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</si>
  <si>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</si>
  <si>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</si>
  <si>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</si>
  <si>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</si>
  <si>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</si>
  <si>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</si>
  <si>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</si>
  <si>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</si>
  <si>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</si>
  <si>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</si>
  <si>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</si>
  <si>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</si>
  <si>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</si>
  <si>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</si>
  <si>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</si>
  <si>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</si>
  <si>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</si>
  <si>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</si>
  <si>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</si>
  <si>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</si>
  <si>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</si>
  <si>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</si>
  <si>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</si>
  <si>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</si>
  <si>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</si>
  <si>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</si>
  <si>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</si>
  <si>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</si>
  <si>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</si>
  <si>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</si>
  <si>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</si>
  <si>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</si>
  <si>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</si>
  <si>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</si>
  <si>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</si>
  <si>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</si>
  <si>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</si>
  <si>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</si>
  <si>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</si>
  <si>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</si>
  <si>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</si>
  <si>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</si>
  <si>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</si>
  <si>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</si>
  <si>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</si>
  <si>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</si>
  <si>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</si>
  <si>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</si>
  <si>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</si>
  <si>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</si>
  <si>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</si>
  <si>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</si>
  <si>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</si>
  <si>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</si>
  <si>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</si>
  <si>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</si>
  <si>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</si>
  <si>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</si>
  <si>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</si>
  <si>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</si>
  <si>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</si>
  <si>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</si>
  <si>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</si>
  <si>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</si>
  <si>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</si>
  <si>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</si>
  <si>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</si>
  <si>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</si>
  <si>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</si>
  <si>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</si>
  <si>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</si>
  <si>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</si>
  <si>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</si>
  <si>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</si>
  <si>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</si>
  <si>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</si>
  <si>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</si>
  <si>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</si>
  <si>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</si>
  <si>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</si>
  <si>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</si>
  <si>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</si>
  <si>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</si>
  <si>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</si>
  <si>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</si>
  <si>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</si>
  <si>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</si>
  <si>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</si>
  <si>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</si>
  <si>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</si>
  <si>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</si>
  <si>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</si>
  <si>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</si>
  <si>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</si>
  <si>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</si>
  <si>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</si>
  <si>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</si>
  <si>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</si>
  <si>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</si>
  <si>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</si>
  <si>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</si>
  <si>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</si>
  <si>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</si>
  <si>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</si>
  <si>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</si>
  <si>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</si>
  <si>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</si>
  <si>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</si>
  <si>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</si>
  <si>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</si>
  <si>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</si>
  <si>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</si>
  <si>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</si>
  <si>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</si>
  <si>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</si>
  <si>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</si>
  <si>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</si>
  <si>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</si>
  <si>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</si>
  <si>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</si>
  <si>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</si>
  <si>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</si>
  <si>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</si>
  <si>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</si>
  <si>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</si>
  <si>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</si>
  <si>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</si>
  <si>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</si>
  <si>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</si>
  <si>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</si>
  <si>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</si>
  <si>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</si>
  <si>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</si>
  <si>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</si>
  <si>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</si>
  <si>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</si>
  <si>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</si>
  <si>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</si>
  <si>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</si>
  <si>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</si>
  <si>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</si>
  <si>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</si>
  <si>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</si>
  <si>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</si>
  <si>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</si>
  <si>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</si>
  <si>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</si>
  <si>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</si>
  <si>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</si>
  <si>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</si>
  <si>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</si>
  <si>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</si>
  <si>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</si>
  <si>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</si>
  <si>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</si>
  <si>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</si>
  <si>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</si>
  <si>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</si>
  <si>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</si>
  <si>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</si>
  <si>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</si>
  <si>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</si>
  <si>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</si>
  <si>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</si>
  <si>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</si>
  <si>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</si>
  <si>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</si>
  <si>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</si>
  <si>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</si>
  <si>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</si>
  <si>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</si>
  <si>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</si>
  <si>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</si>
  <si>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</si>
  <si>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</si>
  <si>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</si>
  <si>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</si>
  <si>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</si>
  <si>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</si>
  <si>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</si>
  <si>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</si>
  <si>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</si>
  <si>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</si>
  <si>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</si>
  <si>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</si>
  <si>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</si>
  <si>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</si>
  <si>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</si>
  <si>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</si>
  <si>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</si>
  <si>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</si>
  <si>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</si>
  <si>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</si>
  <si>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</si>
  <si>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</si>
  <si>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</si>
  <si>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</si>
  <si>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</si>
  <si>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</si>
  <si>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</si>
  <si>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</si>
  <si>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</si>
  <si>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</si>
  <si>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</si>
  <si>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</si>
  <si>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</si>
  <si>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</si>
  <si>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</si>
  <si>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</si>
  <si>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</si>
  <si>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</si>
  <si>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</si>
  <si>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</si>
  <si>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</si>
  <si>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</si>
  <si>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</si>
  <si>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</si>
  <si>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</si>
  <si>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</si>
  <si>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</si>
  <si>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</si>
  <si>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</si>
  <si>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</si>
  <si>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</si>
  <si>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</si>
  <si>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</si>
  <si>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</si>
  <si>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</si>
  <si>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</si>
  <si>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</si>
  <si>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</si>
  <si>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</si>
  <si>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</si>
  <si>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</si>
  <si>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</si>
  <si>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</si>
  <si>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</si>
  <si>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</si>
  <si>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</si>
  <si>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</si>
  <si>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</si>
  <si>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</si>
  <si>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</si>
  <si>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</si>
  <si>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</si>
  <si>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</si>
  <si>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</si>
  <si>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</si>
  <si>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</si>
  <si>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</si>
  <si>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</si>
  <si>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</si>
  <si>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</si>
  <si>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</si>
  <si>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</si>
  <si>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</si>
  <si>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</si>
  <si>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</si>
  <si>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</si>
  <si>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</si>
  <si>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</si>
  <si>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</si>
  <si>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</si>
  <si>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</si>
  <si>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</si>
  <si>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</si>
  <si>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</si>
  <si>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</si>
  <si>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</si>
  <si>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</si>
  <si>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</si>
  <si>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</si>
  <si>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</si>
  <si>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</si>
  <si>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</si>
  <si>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</si>
  <si>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</si>
  <si>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</si>
  <si>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</si>
  <si>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</si>
  <si>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</si>
  <si>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</si>
  <si>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</si>
  <si>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</si>
  <si>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</si>
  <si>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</si>
  <si>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</si>
  <si>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</si>
  <si>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</si>
  <si>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</si>
  <si>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</si>
  <si>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</si>
  <si>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</si>
  <si>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</si>
  <si>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</si>
  <si>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</si>
  <si>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</si>
  <si>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</si>
  <si>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</si>
  <si>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</si>
  <si>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</si>
  <si>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</si>
  <si>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</si>
  <si>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</si>
  <si>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</si>
  <si>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</si>
  <si>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</si>
  <si>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</si>
  <si>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</si>
  <si>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</si>
  <si>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</si>
  <si>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</si>
  <si>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</si>
  <si>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</si>
  <si>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</si>
  <si>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</si>
  <si>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</si>
  <si>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</si>
  <si>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</si>
  <si>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</si>
  <si>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</si>
  <si>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</si>
  <si>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</si>
  <si>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</si>
  <si>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</si>
  <si>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</si>
  <si>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</si>
  <si>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</si>
  <si>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</si>
  <si>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</si>
  <si>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</si>
  <si>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</si>
  <si>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</si>
  <si>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</si>
  <si>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</si>
  <si>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</si>
  <si>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</si>
  <si>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</si>
  <si>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</si>
  <si>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</si>
  <si>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</si>
  <si>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</si>
  <si>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</si>
  <si>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</si>
  <si>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</si>
  <si>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</si>
  <si>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</si>
  <si>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</si>
  <si>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</si>
  <si>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</si>
  <si>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</si>
  <si>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</si>
  <si>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</si>
  <si>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</si>
  <si>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</si>
  <si>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</si>
  <si>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</si>
  <si>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</si>
  <si>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</si>
  <si>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</si>
  <si>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</si>
  <si>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</si>
  <si>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</si>
  <si>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</si>
  <si>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</si>
  <si>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</si>
  <si>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</si>
  <si>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</si>
  <si>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</si>
  <si>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</si>
  <si>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</si>
  <si>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</si>
  <si>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</si>
  <si>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</si>
  <si>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</si>
  <si>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</si>
  <si>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</si>
  <si>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</si>
  <si>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</si>
  <si>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</si>
  <si>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</si>
  <si>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</si>
  <si>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</si>
  <si>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</si>
  <si>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</si>
  <si>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</si>
  <si>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</si>
  <si>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</si>
  <si>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</si>
  <si>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</si>
  <si>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</si>
  <si>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</si>
  <si>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</si>
  <si>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</si>
  <si>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</si>
  <si>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</si>
  <si>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</si>
  <si>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</si>
  <si>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</si>
  <si>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</si>
  <si>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</si>
  <si>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</si>
  <si>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</si>
  <si>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</si>
  <si>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</si>
  <si>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</si>
  <si>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</si>
  <si>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</si>
  <si>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</si>
  <si>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</si>
  <si>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</si>
  <si>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</si>
  <si>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</si>
  <si>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</si>
  <si>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</si>
  <si>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</si>
  <si>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</si>
  <si>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</si>
  <si>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</si>
  <si>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</si>
  <si>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</si>
  <si>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</si>
  <si>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</si>
  <si>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</si>
  <si>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</si>
  <si>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</si>
  <si>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</si>
  <si>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</si>
  <si>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</si>
  <si>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</si>
  <si>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</si>
  <si>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</si>
  <si>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</si>
  <si>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</si>
  <si>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</si>
  <si>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</si>
  <si>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</si>
  <si>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</si>
  <si>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</si>
  <si>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</si>
  <si>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</si>
  <si>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</si>
  <si>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</si>
  <si>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</si>
  <si>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</si>
  <si>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</si>
  <si>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</si>
  <si>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</si>
  <si>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</si>
  <si>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</si>
  <si>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</si>
  <si>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</si>
  <si>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</si>
  <si>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</si>
  <si>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</si>
  <si>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</si>
  <si>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</si>
  <si>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</si>
  <si>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</si>
  <si>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</si>
  <si>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</si>
  <si>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</si>
  <si>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</si>
  <si>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</si>
  <si>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</si>
  <si>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</si>
  <si>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</si>
  <si>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</si>
  <si>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</si>
  <si>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</si>
  <si>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</si>
  <si>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</si>
  <si>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</si>
  <si>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</si>
  <si>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</si>
  <si>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</si>
  <si>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</si>
  <si>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</si>
  <si>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</si>
  <si>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</si>
  <si>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</si>
  <si>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</si>
  <si>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</si>
  <si>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</si>
  <si>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</si>
  <si>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</si>
  <si>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</si>
  <si>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</si>
  <si>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</si>
  <si>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</si>
  <si>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</si>
  <si>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</si>
  <si>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</si>
  <si>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</si>
  <si>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</si>
  <si>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</si>
  <si>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</si>
  <si>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</si>
  <si>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</si>
  <si>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</si>
  <si>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</si>
  <si>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</si>
  <si>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</si>
  <si>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</si>
  <si>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</si>
  <si>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</si>
  <si>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</si>
  <si>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</si>
  <si>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</si>
  <si>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</si>
  <si>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</si>
  <si>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</si>
  <si>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</si>
  <si>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</si>
  <si>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</si>
  <si>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</si>
  <si>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</si>
  <si>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</si>
  <si>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</si>
  <si>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</si>
  <si>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</si>
  <si>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</si>
  <si>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</si>
  <si>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</si>
  <si>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</si>
  <si>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</si>
  <si>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</si>
  <si>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</si>
  <si>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</si>
  <si>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</si>
  <si>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</si>
  <si>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</si>
  <si>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</si>
  <si>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</si>
  <si>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</si>
  <si>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</si>
  <si>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</si>
  <si>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</si>
  <si>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</si>
  <si>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</si>
  <si>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</si>
  <si>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</si>
  <si>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</si>
  <si>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</si>
  <si>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</si>
  <si>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</si>
  <si>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</si>
  <si>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</si>
  <si>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</si>
  <si>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</si>
  <si>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</si>
  <si>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</si>
  <si>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</si>
  <si>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</si>
  <si>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</si>
  <si>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</si>
  <si>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</si>
  <si>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</si>
  <si>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</si>
  <si>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</si>
  <si>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</si>
  <si>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</si>
  <si>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</si>
  <si>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</si>
  <si>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</si>
  <si>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</si>
  <si>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</si>
  <si>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</si>
  <si>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</si>
  <si>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</si>
  <si>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</si>
  <si>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</si>
  <si>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</si>
  <si>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</si>
  <si>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</si>
  <si>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</si>
  <si>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</si>
  <si>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</si>
  <si>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</si>
  <si>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</si>
  <si>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</si>
  <si>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</si>
  <si>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</si>
  <si>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</si>
  <si>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</si>
  <si>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</si>
  <si>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</si>
  <si>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</si>
  <si>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</si>
  <si>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</si>
  <si>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</si>
  <si>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</si>
  <si>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</si>
  <si>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</si>
  <si>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</si>
  <si>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</si>
  <si>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</si>
  <si>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</si>
  <si>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</si>
  <si>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</si>
  <si>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</si>
  <si>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</si>
  <si>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</si>
  <si>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</si>
  <si>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</si>
  <si>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</si>
  <si>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</si>
  <si>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</si>
  <si>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</si>
  <si>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</si>
  <si>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</si>
  <si>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</si>
  <si>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</si>
  <si>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</si>
  <si>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</si>
  <si>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</si>
  <si>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</si>
  <si>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</si>
  <si>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</si>
  <si>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</si>
  <si>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</si>
  <si>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</si>
  <si>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</si>
  <si>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</si>
  <si>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</si>
  <si>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</si>
  <si>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</si>
  <si>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</si>
  <si>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</si>
  <si>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</si>
  <si>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</si>
  <si>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</si>
  <si>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</si>
  <si>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</si>
  <si>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</si>
  <si>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</si>
  <si>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</si>
  <si>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</si>
  <si>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</si>
  <si>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</si>
  <si>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</si>
  <si>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</si>
  <si>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</si>
  <si>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</si>
  <si>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</si>
  <si>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</si>
  <si>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</si>
  <si>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</si>
  <si>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</si>
  <si>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</si>
  <si>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</si>
  <si>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</si>
  <si>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</si>
  <si>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</si>
  <si>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</si>
  <si>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</si>
  <si>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</si>
  <si>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</si>
  <si>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</si>
  <si>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</si>
  <si>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</si>
  <si>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</si>
  <si>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</si>
  <si>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</si>
  <si>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</si>
  <si>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</si>
  <si>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</si>
  <si>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</si>
  <si>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</si>
  <si>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</si>
  <si>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</si>
  <si>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</si>
  <si>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</si>
  <si>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</si>
  <si>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</si>
  <si>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</si>
  <si>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</si>
  <si>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</si>
  <si>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</si>
  <si>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</si>
  <si>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</si>
  <si>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</si>
  <si>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</si>
  <si>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</si>
  <si>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</si>
  <si>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</si>
  <si>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</si>
  <si>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</si>
  <si>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</si>
  <si>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</si>
  <si>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</si>
  <si>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</si>
  <si>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</si>
  <si>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</si>
  <si>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</si>
  <si>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</si>
  <si>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</si>
  <si>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</si>
  <si>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</si>
  <si>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</si>
  <si>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</si>
  <si>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</si>
  <si>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</si>
  <si>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</si>
  <si>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</si>
  <si>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</si>
  <si>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</si>
  <si>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</si>
  <si>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</si>
  <si>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</si>
  <si>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</si>
  <si>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</si>
  <si>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</si>
  <si>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</si>
  <si>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</si>
  <si>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</si>
  <si>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</si>
  <si>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</si>
  <si>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</si>
  <si>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</si>
  <si>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</si>
  <si>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</si>
  <si>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</si>
  <si>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</si>
  <si>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</si>
  <si>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</si>
  <si>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</si>
  <si>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</si>
  <si>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</si>
  <si>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</si>
  <si>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</si>
  <si>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</si>
  <si>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</si>
  <si>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</si>
  <si>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</si>
  <si>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</si>
  <si>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</si>
  <si>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</si>
  <si>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</si>
  <si>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</si>
  <si>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</si>
  <si>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</si>
  <si>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</si>
  <si>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</si>
  <si>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</si>
  <si>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</si>
  <si>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</si>
  <si>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</si>
  <si>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</si>
  <si>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</si>
  <si>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</si>
  <si>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</si>
  <si>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</si>
  <si>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</si>
  <si>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</si>
  <si>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</si>
  <si>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</si>
  <si>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</si>
  <si>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</si>
  <si>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</si>
  <si>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</si>
  <si>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</si>
  <si>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</si>
  <si>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</si>
  <si>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</si>
  <si>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</si>
  <si>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</si>
  <si>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</si>
  <si>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</si>
  <si>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</si>
  <si>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</si>
  <si>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</si>
  <si>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</si>
  <si>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</si>
  <si>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</si>
  <si>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</si>
  <si>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</si>
  <si>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</si>
  <si>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</si>
  <si>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</si>
  <si>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</si>
  <si>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</si>
  <si>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</si>
  <si>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</si>
  <si>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</si>
  <si>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</si>
  <si>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</si>
  <si>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</si>
  <si>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</si>
  <si>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</si>
  <si>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</si>
  <si>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</si>
  <si>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</si>
  <si>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</si>
  <si>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</si>
  <si>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</si>
  <si>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</si>
  <si>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</si>
  <si>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</si>
  <si>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</si>
  <si>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</si>
  <si>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</si>
  <si>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</si>
  <si>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</si>
  <si>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</si>
  <si>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</si>
  <si>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</si>
  <si>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</si>
  <si>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</si>
  <si>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</si>
  <si>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</si>
  <si>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</si>
  <si>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</si>
  <si>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</si>
  <si>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</si>
  <si>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</si>
  <si>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</si>
  <si>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</si>
  <si>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</si>
  <si>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</si>
  <si>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</si>
  <si>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</si>
  <si>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</si>
  <si>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</si>
  <si>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</si>
  <si>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</si>
  <si>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</si>
  <si>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</si>
  <si>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</si>
  <si>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</si>
  <si>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</si>
  <si>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</si>
  <si>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</si>
  <si>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</si>
  <si>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</si>
  <si>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</si>
  <si>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</si>
  <si>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</si>
  <si>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</si>
  <si>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</si>
  <si>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</si>
  <si>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</si>
  <si>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</si>
  <si>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</si>
  <si>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</si>
  <si>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</si>
  <si>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</si>
  <si>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</si>
  <si>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</si>
  <si>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</si>
  <si>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</si>
  <si>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</si>
  <si>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</si>
  <si>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</si>
  <si>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</si>
  <si>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</si>
  <si>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</si>
  <si>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</si>
  <si>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</si>
  <si>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</si>
  <si>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</si>
  <si>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</si>
  <si>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</si>
  <si>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</si>
  <si>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</si>
  <si>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</si>
  <si>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</si>
  <si>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</si>
  <si>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</si>
  <si>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</si>
  <si>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</si>
  <si>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</si>
  <si>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</si>
  <si>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</si>
  <si>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</si>
  <si>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</si>
  <si>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</si>
  <si>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</si>
  <si>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</si>
  <si>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</si>
  <si>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</si>
  <si>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</si>
  <si>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</si>
  <si>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</si>
  <si>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</si>
  <si>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</si>
  <si>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</si>
  <si>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</si>
  <si>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</si>
  <si>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</si>
  <si>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</si>
  <si>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</si>
  <si>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</si>
  <si>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</si>
  <si>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</si>
  <si>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</si>
  <si>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</si>
  <si>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</si>
  <si>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</si>
  <si>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</si>
  <si>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</si>
  <si>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</si>
  <si>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</si>
  <si>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</si>
  <si>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</si>
  <si>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</si>
  <si>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</si>
  <si>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</si>
  <si>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</si>
  <si>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</si>
  <si>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</si>
  <si>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</si>
  <si>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</si>
  <si>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</si>
  <si>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</si>
  <si>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</si>
  <si>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</si>
  <si>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</si>
  <si>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</si>
  <si>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</si>
  <si>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</si>
  <si>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</si>
  <si>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</si>
  <si>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</si>
  <si>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</si>
  <si>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</si>
  <si>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</si>
  <si>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</si>
  <si>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</si>
  <si>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</si>
  <si>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</si>
  <si>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</si>
  <si>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</si>
  <si>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</si>
  <si>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</si>
  <si>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</si>
  <si>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</si>
  <si>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</si>
  <si>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</si>
  <si>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</si>
  <si>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</si>
  <si>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</si>
  <si>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</si>
  <si>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</si>
  <si>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</si>
  <si>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</si>
  <si>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</si>
  <si>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</si>
  <si>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</si>
  <si>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</si>
  <si>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</si>
  <si>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</si>
  <si>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</si>
  <si>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</si>
  <si>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</si>
  <si>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</si>
  <si>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</si>
  <si>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</si>
  <si>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</si>
  <si>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</si>
  <si>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</si>
  <si>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</si>
  <si>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</si>
  <si>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</si>
  <si>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</si>
  <si>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</si>
  <si>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</si>
  <si>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</si>
  <si>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</si>
  <si>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</si>
  <si>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</si>
  <si>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</si>
  <si>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</si>
  <si>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</si>
  <si>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</si>
  <si>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</si>
  <si>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</si>
  <si>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</si>
  <si>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</si>
  <si>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</si>
  <si>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</si>
  <si>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</si>
  <si>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</si>
  <si>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</si>
  <si>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</si>
  <si>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</si>
  <si>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</si>
  <si>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</si>
  <si>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</si>
  <si>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</si>
  <si>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</si>
  <si>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</si>
  <si>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</si>
  <si>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</si>
  <si>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</si>
  <si>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</si>
  <si>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</si>
  <si>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</si>
  <si>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</si>
  <si>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</si>
  <si>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</si>
  <si>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</si>
  <si>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</si>
  <si>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</si>
  <si>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</si>
  <si>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</si>
  <si>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</si>
  <si>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</si>
  <si>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</si>
  <si>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</si>
  <si>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</si>
  <si>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</si>
  <si>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</si>
  <si>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</si>
  <si>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</si>
  <si>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</si>
  <si>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</si>
  <si>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</si>
  <si>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</si>
  <si>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</si>
  <si>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</si>
  <si>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</si>
  <si>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</si>
  <si>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</si>
  <si>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</si>
  <si>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</si>
  <si>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</si>
  <si>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</si>
  <si>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</si>
  <si>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</si>
  <si>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</si>
  <si>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</si>
  <si>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</si>
  <si>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</si>
  <si>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</si>
  <si>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</si>
  <si>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</si>
  <si>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</si>
  <si>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</si>
  <si>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</si>
  <si>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</si>
  <si>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</si>
  <si>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</si>
  <si>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</si>
  <si>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</si>
  <si>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</si>
  <si>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</si>
  <si>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</si>
  <si>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</si>
  <si>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</si>
  <si>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</si>
  <si>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</si>
  <si>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</si>
  <si>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</si>
  <si>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</si>
  <si>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</si>
  <si>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</si>
  <si>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</si>
  <si>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</si>
  <si>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</si>
  <si>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</si>
  <si>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</si>
  <si>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</si>
  <si>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</si>
  <si>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</si>
  <si>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</si>
  <si>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</si>
  <si>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</si>
  <si>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</si>
  <si>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</si>
  <si>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</si>
  <si>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</si>
  <si>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</si>
  <si>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</si>
  <si>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</si>
  <si>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</si>
  <si>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</si>
  <si>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</si>
  <si>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</si>
  <si>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</si>
  <si>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</si>
  <si>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</si>
  <si>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</si>
  <si>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</si>
  <si>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</si>
  <si>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</si>
  <si>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</si>
  <si>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</si>
  <si>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</si>
  <si>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</si>
  <si>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</si>
  <si>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</si>
  <si>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</si>
  <si>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</si>
  <si>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</si>
  <si>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</si>
  <si>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</si>
  <si>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</si>
  <si>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</si>
  <si>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</si>
  <si>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</si>
  <si>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</si>
  <si>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</si>
  <si>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</si>
  <si>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</si>
  <si>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</si>
  <si>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</si>
  <si>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</si>
  <si>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</si>
  <si>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</si>
  <si>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</si>
  <si>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</si>
  <si>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</si>
  <si>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</si>
  <si>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</si>
  <si>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</si>
  <si>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</si>
  <si>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</si>
  <si>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</si>
  <si>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</si>
  <si>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</si>
  <si>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</si>
  <si>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</si>
  <si>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</si>
  <si>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</si>
  <si>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</si>
  <si>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</si>
  <si>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</si>
  <si>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</si>
  <si>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</si>
  <si>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</si>
  <si>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</si>
  <si>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</si>
  <si>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</si>
  <si>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</si>
  <si>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</si>
  <si>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</si>
  <si>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</si>
  <si>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</si>
  <si>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</si>
  <si>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</si>
  <si>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</si>
  <si>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</si>
  <si>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</si>
  <si>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</si>
  <si>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</si>
  <si>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</si>
  <si>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</si>
  <si>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</si>
  <si>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</si>
  <si>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</si>
  <si>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</si>
  <si>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</si>
  <si>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</si>
  <si>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</si>
  <si>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</si>
  <si>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</si>
  <si>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</si>
  <si>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</si>
  <si>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</si>
  <si>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</si>
  <si>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</si>
  <si>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</si>
  <si>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</si>
  <si>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</si>
  <si>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</si>
  <si>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</si>
  <si>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</si>
  <si>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</si>
  <si>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</si>
  <si>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</si>
  <si>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</si>
  <si>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</si>
  <si>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</si>
  <si>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</si>
  <si>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</si>
  <si>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</si>
  <si>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</si>
  <si>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</si>
  <si>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</si>
  <si>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</si>
  <si>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</si>
  <si>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</si>
  <si>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</si>
  <si>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</si>
  <si>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</si>
  <si>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</si>
  <si>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</si>
  <si>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</si>
  <si>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</si>
  <si>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</si>
  <si>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</si>
  <si>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</si>
  <si>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</si>
  <si>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</si>
  <si>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</si>
  <si>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</si>
  <si>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</si>
  <si>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</si>
  <si>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</si>
  <si>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</si>
  <si>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</si>
  <si>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</si>
  <si>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</si>
  <si>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</si>
  <si>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</si>
  <si>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</si>
  <si>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</si>
  <si>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</si>
  <si>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</si>
  <si>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</si>
  <si>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</si>
  <si>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</si>
  <si>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</si>
  <si>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</si>
  <si>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</si>
  <si>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</si>
  <si>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</si>
  <si>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</si>
  <si>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</si>
  <si>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</si>
  <si>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</si>
  <si>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</si>
  <si>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</si>
  <si>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</si>
  <si>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</si>
  <si>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</si>
  <si>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</si>
  <si>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</si>
  <si>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</si>
  <si>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</si>
  <si>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</si>
  <si>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</si>
  <si>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</si>
  <si>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</si>
  <si>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</si>
  <si>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</si>
  <si>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</si>
  <si>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</si>
  <si>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</si>
  <si>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</si>
  <si>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</si>
  <si>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</si>
  <si>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</si>
  <si>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</si>
  <si>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</si>
  <si>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</si>
  <si>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</si>
  <si>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</si>
  <si>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</si>
  <si>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</si>
  <si>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</si>
  <si>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</si>
  <si>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</si>
  <si>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</si>
  <si>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</si>
  <si>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</si>
  <si>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</si>
  <si>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</si>
  <si>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</si>
  <si>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</si>
  <si>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</si>
  <si>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</si>
  <si>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</si>
  <si>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</si>
  <si>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</si>
  <si>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</si>
  <si>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</si>
  <si>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</si>
  <si>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</si>
  <si>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</si>
  <si>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</si>
  <si>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</si>
  <si>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</si>
  <si>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</si>
  <si>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</si>
  <si>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</si>
  <si>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</si>
  <si>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</si>
  <si>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</si>
  <si>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</si>
  <si>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</si>
  <si>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</si>
  <si>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</si>
  <si>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</si>
  <si>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</si>
  <si>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</si>
  <si>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</si>
  <si>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</si>
  <si>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</si>
  <si>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</si>
  <si>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</si>
  <si>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</si>
  <si>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</si>
  <si>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</si>
  <si>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</si>
  <si>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</si>
  <si>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</si>
  <si>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</si>
  <si>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</si>
  <si>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</si>
  <si>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</si>
  <si>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</si>
  <si>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</si>
  <si>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</si>
  <si>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</si>
  <si>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</si>
  <si>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</si>
  <si>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</si>
  <si>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</si>
  <si>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</si>
  <si>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</si>
  <si>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</si>
  <si>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</si>
  <si>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</si>
  <si>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</si>
  <si>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</si>
  <si>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</si>
  <si>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</si>
  <si>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</si>
  <si>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</si>
  <si>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</si>
  <si>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</si>
  <si>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</si>
  <si>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</si>
  <si>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</si>
  <si>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</si>
  <si>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</si>
  <si>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</si>
  <si>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</si>
  <si>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</si>
  <si>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</si>
  <si>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</si>
  <si>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</si>
  <si>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</si>
  <si>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</si>
  <si>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</si>
  <si>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</si>
  <si>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</si>
  <si>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</si>
  <si>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</si>
  <si>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</si>
  <si>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</si>
  <si>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</si>
  <si>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</si>
  <si>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</si>
  <si>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</si>
  <si>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</si>
  <si>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</si>
  <si>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</si>
  <si>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</si>
  <si>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</si>
  <si>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</si>
  <si>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</si>
  <si>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</si>
  <si>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</si>
  <si>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</si>
  <si>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</si>
  <si>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</si>
  <si>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</si>
  <si>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</si>
  <si>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</si>
  <si>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</si>
  <si>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</si>
  <si>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</si>
  <si>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</si>
  <si>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</si>
  <si>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</si>
  <si>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</si>
  <si>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</si>
  <si>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</si>
  <si>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</si>
  <si>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</si>
  <si>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</si>
  <si>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</si>
  <si>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</si>
  <si>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</si>
  <si>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</si>
  <si>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</si>
  <si>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</si>
  <si>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</si>
  <si>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</si>
  <si>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</si>
  <si>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</si>
  <si>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</si>
  <si>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</si>
  <si>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</si>
  <si>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</si>
  <si>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</si>
  <si>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</si>
  <si>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</si>
  <si>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</si>
  <si>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</si>
  <si>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</si>
  <si>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</si>
  <si>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</si>
  <si>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</si>
  <si>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</si>
  <si>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</si>
  <si>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</si>
  <si>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</si>
  <si>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</si>
  <si>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</si>
  <si>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</si>
  <si>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</si>
  <si>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</si>
  <si>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</si>
  <si>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</si>
  <si>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</si>
  <si>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</si>
  <si>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</si>
  <si>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</si>
  <si>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</si>
  <si>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</si>
  <si>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</si>
  <si>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</si>
  <si>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</si>
  <si>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</si>
  <si>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</si>
  <si>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</si>
  <si>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</si>
  <si>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</si>
  <si>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</si>
  <si>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</si>
  <si>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</si>
  <si>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</si>
  <si>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</si>
  <si>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</si>
  <si>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</si>
  <si>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</si>
  <si>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</si>
  <si>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</si>
  <si>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</si>
  <si>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</si>
  <si>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</si>
  <si>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</si>
  <si>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</si>
  <si>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</si>
  <si>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</si>
  <si>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</si>
  <si>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</si>
  <si>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</si>
  <si>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</si>
  <si>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</si>
  <si>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</si>
  <si>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</si>
  <si>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</si>
  <si>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</si>
  <si>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</si>
  <si>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</si>
  <si>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</si>
  <si>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</si>
  <si>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</si>
  <si>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</si>
  <si>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</si>
  <si>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</si>
  <si>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</si>
  <si>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</si>
  <si>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</si>
  <si>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</si>
  <si>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</si>
  <si>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</si>
  <si>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</si>
  <si>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</si>
  <si>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</si>
  <si>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</si>
  <si>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</si>
  <si>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</si>
  <si>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</si>
  <si>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</si>
  <si>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</si>
  <si>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</si>
  <si>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</si>
  <si>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</si>
  <si>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</si>
  <si>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</si>
  <si>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</si>
  <si>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</si>
  <si>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</si>
  <si>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</si>
  <si>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</si>
  <si>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</si>
  <si>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</si>
  <si>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</si>
  <si>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</si>
  <si>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</si>
  <si>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</si>
  <si>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</si>
  <si>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</si>
  <si>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</si>
  <si>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</si>
  <si>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</si>
  <si>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</si>
  <si>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</si>
  <si>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</si>
  <si>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</si>
  <si>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</si>
  <si>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</si>
  <si>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</si>
  <si>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</si>
  <si>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</si>
  <si>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</si>
  <si>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</si>
  <si>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</si>
  <si>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</si>
  <si>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</si>
  <si>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</si>
  <si>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</si>
  <si>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</si>
  <si>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</si>
  <si>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</si>
  <si>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</si>
  <si>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</si>
  <si>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</si>
  <si>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</si>
  <si>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</si>
  <si>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</si>
  <si>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</si>
  <si>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</si>
  <si>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</si>
  <si>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</si>
  <si>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</si>
  <si>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</si>
  <si>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</si>
  <si>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</si>
  <si>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</si>
  <si>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</si>
  <si>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</si>
  <si>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</si>
  <si>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</si>
  <si>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</si>
  <si>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</si>
  <si>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</si>
  <si>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</si>
  <si>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</si>
  <si>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</si>
  <si>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</si>
  <si>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</si>
  <si>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</si>
  <si>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</si>
  <si>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</si>
  <si>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</si>
  <si>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</si>
  <si>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</si>
  <si>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</si>
  <si>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</si>
  <si>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</si>
  <si>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</si>
  <si>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</si>
  <si>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</si>
  <si>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</si>
  <si>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</si>
  <si>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</si>
  <si>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</si>
  <si>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</si>
  <si>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</si>
  <si>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</si>
  <si>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</si>
  <si>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</si>
  <si>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</si>
  <si>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</si>
  <si>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</si>
  <si>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</si>
  <si>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</si>
  <si>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</si>
  <si>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</si>
  <si>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</si>
  <si>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</si>
  <si>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</si>
  <si>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</si>
  <si>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</si>
  <si>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</si>
  <si>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</si>
  <si>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</si>
  <si>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</si>
  <si>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</si>
  <si>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</si>
  <si>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</si>
  <si>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</si>
  <si>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</si>
  <si>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</si>
  <si>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</si>
  <si>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</si>
  <si>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</si>
  <si>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</si>
  <si>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</si>
  <si>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</si>
  <si>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</si>
  <si>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</si>
  <si>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</si>
  <si>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</si>
  <si>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</si>
  <si>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</si>
  <si>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</si>
  <si>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</si>
  <si>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</si>
  <si>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</si>
  <si>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</si>
  <si>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</si>
  <si>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</si>
  <si>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</si>
  <si>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</si>
  <si>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</si>
  <si>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</si>
  <si>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</si>
  <si>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</si>
  <si>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</si>
  <si>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</si>
  <si>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</si>
  <si>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</si>
  <si>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</si>
  <si>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</si>
  <si>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</si>
  <si>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</si>
  <si>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</si>
  <si>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</si>
  <si>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</si>
  <si>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</si>
  <si>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</si>
  <si>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</si>
  <si>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</si>
  <si>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</si>
  <si>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</si>
  <si>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</si>
  <si>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</si>
  <si>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</si>
  <si>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</si>
  <si>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</si>
  <si>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</si>
  <si>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</si>
  <si>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</si>
  <si>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</si>
  <si>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</si>
  <si>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</si>
  <si>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</si>
  <si>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</si>
  <si>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</si>
  <si>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</si>
  <si>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</si>
  <si>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</si>
  <si>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</si>
  <si>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</si>
  <si>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</si>
  <si>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</si>
  <si>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</si>
  <si>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</si>
  <si>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</si>
  <si>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</si>
  <si>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</si>
  <si>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</si>
  <si>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</si>
  <si>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</si>
  <si>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</si>
  <si>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</si>
  <si>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</si>
  <si>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</si>
  <si>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</si>
  <si>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</si>
  <si>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</si>
  <si>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</si>
  <si>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</si>
  <si>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</si>
  <si>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</si>
  <si>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</si>
  <si>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</si>
  <si>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</si>
  <si>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</si>
  <si>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</si>
  <si>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</si>
  <si>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</si>
  <si>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</si>
  <si>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</si>
  <si>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</si>
  <si>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</si>
  <si>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</si>
  <si>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</si>
  <si>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</si>
  <si>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</si>
  <si>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</si>
  <si>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</si>
  <si>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</si>
  <si>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</si>
  <si>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</si>
  <si>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</si>
  <si>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</si>
  <si>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</si>
  <si>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</si>
  <si>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</si>
  <si>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</si>
  <si>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</si>
  <si>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</si>
  <si>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</si>
  <si>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</si>
  <si>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</si>
  <si>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</si>
  <si>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</si>
  <si>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</si>
  <si>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</si>
  <si>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</si>
  <si>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</si>
  <si>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</si>
  <si>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</si>
  <si>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</si>
  <si>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</si>
  <si>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</si>
  <si>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</si>
  <si>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</si>
  <si>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</si>
  <si>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</si>
  <si>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</si>
  <si>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</si>
  <si>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</si>
  <si>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</si>
  <si>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</si>
  <si>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</si>
  <si>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</si>
  <si>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</si>
  <si>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</si>
  <si>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</si>
  <si>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</si>
  <si>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</si>
  <si>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</si>
  <si>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</si>
  <si>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</si>
  <si>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</si>
  <si>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</si>
  <si>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</si>
  <si>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</si>
  <si>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</si>
  <si>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</si>
  <si>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</si>
  <si>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</si>
  <si>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</si>
  <si>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</si>
  <si>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</si>
  <si>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</si>
  <si>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</si>
  <si>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</si>
  <si>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</si>
  <si>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</si>
  <si>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</si>
  <si>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</si>
  <si>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</si>
  <si>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</si>
  <si>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</si>
  <si>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</si>
  <si>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</si>
  <si>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</si>
  <si>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</si>
  <si>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</si>
  <si>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</si>
  <si>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</si>
  <si>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</si>
  <si>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</si>
  <si>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</si>
  <si>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</si>
  <si>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</si>
  <si>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</si>
  <si>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</si>
  <si>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</si>
  <si>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</si>
  <si>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</si>
  <si>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</si>
  <si>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</si>
  <si>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</si>
  <si>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</si>
  <si>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</si>
  <si>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</si>
  <si>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</si>
  <si>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</si>
  <si>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</si>
  <si>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</si>
  <si>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</si>
  <si>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</si>
  <si>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</si>
  <si>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</si>
  <si>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</si>
  <si>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</si>
  <si>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</si>
  <si>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</si>
  <si>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</si>
  <si>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</si>
  <si>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</si>
  <si>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</si>
  <si>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</si>
  <si>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</si>
  <si>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</si>
  <si>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</si>
  <si>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</si>
  <si>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</si>
  <si>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</si>
  <si>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</si>
  <si>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</si>
  <si>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</si>
  <si>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</si>
  <si>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</si>
  <si>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</si>
  <si>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</si>
  <si>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</si>
  <si>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</si>
  <si>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</si>
  <si>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</si>
  <si>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</si>
  <si>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</si>
  <si>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</si>
  <si>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</si>
  <si>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</si>
  <si>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</si>
  <si>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</si>
  <si>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</si>
  <si>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</si>
  <si>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</si>
  <si>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</si>
  <si>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</si>
  <si>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</si>
  <si>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</si>
  <si>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</si>
  <si>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</si>
  <si>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</si>
  <si>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</si>
  <si>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</si>
  <si>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</si>
  <si>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</si>
  <si>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</si>
  <si>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</si>
  <si>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</si>
  <si>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</si>
  <si>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</si>
  <si>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</si>
  <si>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</si>
  <si>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</si>
  <si>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</si>
  <si>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</si>
  <si>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</si>
  <si>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</si>
  <si>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</si>
  <si>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</si>
  <si>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</si>
  <si>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</si>
  <si>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</si>
  <si>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</si>
  <si>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</si>
  <si>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</si>
  <si>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</si>
  <si>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</si>
  <si>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</si>
  <si>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</si>
  <si>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</si>
  <si>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</si>
  <si>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</si>
  <si>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</si>
  <si>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</si>
  <si>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</si>
  <si>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</si>
  <si>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</si>
  <si>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</si>
  <si>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</si>
  <si>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</si>
  <si>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</si>
  <si>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</si>
  <si>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</si>
  <si>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</si>
  <si>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</si>
  <si>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</si>
  <si>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</si>
  <si>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</si>
  <si>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</si>
  <si>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</si>
  <si>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</si>
  <si>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</si>
  <si>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</si>
  <si>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</si>
  <si>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</si>
  <si>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</si>
  <si>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</si>
  <si>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</si>
  <si>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</si>
  <si>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</si>
  <si>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</si>
  <si>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</si>
  <si>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</si>
  <si>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</si>
  <si>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</si>
  <si>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</si>
  <si>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</si>
  <si>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</si>
  <si>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</si>
  <si>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</si>
  <si>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</si>
  <si>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</si>
  <si>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</si>
  <si>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</si>
  <si>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</si>
  <si>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</si>
  <si>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</si>
  <si>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</si>
  <si>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</si>
  <si>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</si>
  <si>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</si>
  <si>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</si>
  <si>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</si>
  <si>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</si>
  <si>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</si>
  <si>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</si>
  <si>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</si>
  <si>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</si>
  <si>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</si>
  <si>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</si>
  <si>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</si>
  <si>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</si>
  <si>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</si>
  <si>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</si>
  <si>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</si>
  <si>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</si>
  <si>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</si>
  <si>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</si>
  <si>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</si>
  <si>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</si>
  <si>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</si>
  <si>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</si>
  <si>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</si>
  <si>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</si>
  <si>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</si>
  <si>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</si>
  <si>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</si>
  <si>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</si>
  <si>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</si>
  <si>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</si>
  <si>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</si>
  <si>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</si>
  <si>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</si>
  <si>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</si>
  <si>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</si>
  <si>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</si>
  <si>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</si>
  <si>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</si>
  <si>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</si>
  <si>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</si>
  <si>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</si>
  <si>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</si>
  <si>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</si>
  <si>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</si>
  <si>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</si>
  <si>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</si>
  <si>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</si>
  <si>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</si>
  <si>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</si>
  <si>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</si>
  <si>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</si>
  <si>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</si>
  <si>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</si>
  <si>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</si>
  <si>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</si>
  <si>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</si>
  <si>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</si>
  <si>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</si>
  <si>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</si>
  <si>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</si>
  <si>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</si>
  <si>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</si>
  <si>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</si>
  <si>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</si>
  <si>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</si>
  <si>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</si>
  <si>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</si>
  <si>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</si>
  <si>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</si>
  <si>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</si>
  <si>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</si>
  <si>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</si>
  <si>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</si>
  <si>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</si>
  <si>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</si>
  <si>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</si>
  <si>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</si>
  <si>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</si>
  <si>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</si>
  <si>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</si>
  <si>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</si>
  <si>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</si>
  <si>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</si>
  <si>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</si>
  <si>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</si>
  <si>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</si>
  <si>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</si>
  <si>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</si>
  <si>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</si>
  <si>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</si>
  <si>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</si>
  <si>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</si>
  <si>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</si>
  <si>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</si>
  <si>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</si>
  <si>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</si>
  <si>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</si>
  <si>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</si>
  <si>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</si>
  <si>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</si>
  <si>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</si>
  <si>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</si>
  <si>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</si>
  <si>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</si>
  <si>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</si>
  <si>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</si>
  <si>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</si>
  <si>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</si>
  <si>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</si>
  <si>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</si>
  <si>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</si>
  <si>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</si>
  <si>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</si>
  <si>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</si>
  <si>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</si>
  <si>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</si>
  <si>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</si>
  <si>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</si>
  <si>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</si>
  <si>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</si>
  <si>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</si>
  <si>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</si>
  <si>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</si>
  <si>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</si>
  <si>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</si>
  <si>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</si>
  <si>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</si>
  <si>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</si>
  <si>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</si>
  <si>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</si>
  <si>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</si>
  <si>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</si>
  <si>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</si>
  <si>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</si>
  <si>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</si>
  <si>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</si>
  <si>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</si>
  <si>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</si>
  <si>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</si>
  <si>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</si>
  <si>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</si>
  <si>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</si>
  <si>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</si>
  <si>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</si>
  <si>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</si>
  <si>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</si>
  <si>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</si>
  <si>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</si>
  <si>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</si>
  <si>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</si>
  <si>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</si>
  <si>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</si>
  <si>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</si>
  <si>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</si>
  <si>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</si>
  <si>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</si>
  <si>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</si>
  <si>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</si>
  <si>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</si>
  <si>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</si>
  <si>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</si>
  <si>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</si>
  <si>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</si>
  <si>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</si>
  <si>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</si>
  <si>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</si>
  <si>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</si>
  <si>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</si>
  <si>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</si>
  <si>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</si>
  <si>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</si>
  <si>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</si>
  <si>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</si>
  <si>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</si>
  <si>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</si>
  <si>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</si>
  <si>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</si>
  <si>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</si>
  <si>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</si>
  <si>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</si>
  <si>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</si>
  <si>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</si>
  <si>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</si>
  <si>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</si>
  <si>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</si>
  <si>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</si>
  <si>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</si>
  <si>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</si>
  <si>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</si>
  <si>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</si>
  <si>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</si>
  <si>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</si>
  <si>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</si>
  <si>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</si>
  <si>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</si>
  <si>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</si>
  <si>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</si>
  <si>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</si>
  <si>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</si>
  <si>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</si>
  <si>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</si>
  <si>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</si>
  <si>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</si>
  <si>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</si>
  <si>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</si>
  <si>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</si>
  <si>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</si>
  <si>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</si>
  <si>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</si>
  <si>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</si>
  <si>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</si>
  <si>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</si>
  <si>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</si>
  <si>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</si>
  <si>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</si>
  <si>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</si>
  <si>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</si>
  <si>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</si>
  <si>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</si>
  <si>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</si>
  <si>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</si>
  <si>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</si>
  <si>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</si>
  <si>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</si>
  <si>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</si>
  <si>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</si>
  <si>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</si>
  <si>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</si>
  <si>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</si>
  <si>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</si>
  <si>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</si>
  <si>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</si>
  <si>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</si>
  <si>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</si>
  <si>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</si>
  <si>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</si>
  <si>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</si>
  <si>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</si>
  <si>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</si>
  <si>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</si>
  <si>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</si>
  <si>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</si>
  <si>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</si>
  <si>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</si>
  <si>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</si>
  <si>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</si>
  <si>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</si>
  <si>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</si>
  <si>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</si>
  <si>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</si>
  <si>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</si>
  <si>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</si>
  <si>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</si>
  <si>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</si>
  <si>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</si>
  <si>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</si>
  <si>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</si>
  <si>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</si>
  <si>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</si>
  <si>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</si>
  <si>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</si>
  <si>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</si>
  <si>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</si>
  <si>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</si>
  <si>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</si>
  <si>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</si>
  <si>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</si>
  <si>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</si>
  <si>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</si>
  <si>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</si>
  <si>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</si>
  <si>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</si>
  <si>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</si>
  <si>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</si>
  <si>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</si>
  <si>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</si>
  <si>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</si>
  <si>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</si>
  <si>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</si>
  <si>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</si>
  <si>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</si>
  <si>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</si>
  <si>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</si>
  <si>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</si>
  <si>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</si>
  <si>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</si>
  <si>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</si>
  <si>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</si>
  <si>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</si>
  <si>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</si>
  <si>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</si>
  <si>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</si>
  <si>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</si>
  <si>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</si>
  <si>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</si>
  <si>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</si>
  <si>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</si>
  <si>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</si>
  <si>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</si>
  <si>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</si>
  <si>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</si>
  <si>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</si>
  <si>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</si>
  <si>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</si>
  <si>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</si>
  <si>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</si>
  <si>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</si>
  <si>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</si>
  <si>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</si>
  <si>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</si>
  <si>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</si>
  <si>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</si>
  <si>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</si>
  <si>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</si>
  <si>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</si>
  <si>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</si>
  <si>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</si>
  <si>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</si>
  <si>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</si>
  <si>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</si>
  <si>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</si>
  <si>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</si>
  <si>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</si>
  <si>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</si>
  <si>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</si>
  <si>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</si>
  <si>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</si>
  <si>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</si>
  <si>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</si>
  <si>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</si>
  <si>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</si>
  <si>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</si>
  <si>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</si>
  <si>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</si>
  <si>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</si>
  <si>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</si>
  <si>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</si>
  <si>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</si>
  <si>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</si>
  <si>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</si>
  <si>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</si>
  <si>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</si>
  <si>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</si>
  <si>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</si>
  <si>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</si>
  <si>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</si>
  <si>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</si>
  <si>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</si>
  <si>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</si>
  <si>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</si>
  <si>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</si>
  <si>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</si>
  <si>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</si>
  <si>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</si>
  <si>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</si>
  <si>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</si>
  <si>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</si>
  <si>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</si>
  <si>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</si>
  <si>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</si>
  <si>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</si>
  <si>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</si>
  <si>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</si>
  <si>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</si>
  <si>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</si>
  <si>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</si>
  <si>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</si>
  <si>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</si>
  <si>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</si>
  <si>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</si>
  <si>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</si>
  <si>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</si>
  <si>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</si>
  <si>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</si>
  <si>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</si>
  <si>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</si>
  <si>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</si>
  <si>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</si>
  <si>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</si>
  <si>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</si>
  <si>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</si>
  <si>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</si>
  <si>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</si>
  <si>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</si>
  <si>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</si>
  <si>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</si>
  <si>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</si>
  <si>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</si>
  <si>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</si>
  <si>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</si>
  <si>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</si>
  <si>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</si>
  <si>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</si>
  <si>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</si>
  <si>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</si>
  <si>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</si>
  <si>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</si>
  <si>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</si>
  <si>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</si>
  <si>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</si>
  <si>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</si>
  <si>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</si>
  <si>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</si>
  <si>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</si>
  <si>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</si>
  <si>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</si>
  <si>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</si>
  <si>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</si>
  <si>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</si>
  <si>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</si>
  <si>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</si>
  <si>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</si>
  <si>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</si>
  <si>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</si>
  <si>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</si>
  <si>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</si>
  <si>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</si>
  <si>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</si>
  <si>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</si>
  <si>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</si>
  <si>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</si>
  <si>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</si>
  <si>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</si>
  <si>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</si>
  <si>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</si>
  <si>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</si>
  <si>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</si>
  <si>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</si>
  <si>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</si>
  <si>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</si>
  <si>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</si>
  <si>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</si>
  <si>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</si>
  <si>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</si>
  <si>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</si>
  <si>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</si>
  <si>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</si>
  <si>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</si>
  <si>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</si>
  <si>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</si>
  <si>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</si>
  <si>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</si>
  <si>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</si>
  <si>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</si>
  <si>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</si>
  <si>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</si>
  <si>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</si>
  <si>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</si>
  <si>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</si>
  <si>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</si>
  <si>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</si>
  <si>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</si>
  <si>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</si>
  <si>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</si>
  <si>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</si>
  <si>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</si>
  <si>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</si>
  <si>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</si>
  <si>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</si>
  <si>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</si>
  <si>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</si>
  <si>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</si>
  <si>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</si>
  <si>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</si>
  <si>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</si>
  <si>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</si>
  <si>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</si>
  <si>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</si>
  <si>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</si>
  <si>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</si>
  <si>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</si>
  <si>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</si>
  <si>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</si>
  <si>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</si>
  <si>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</si>
  <si>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</si>
  <si>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</si>
  <si>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</si>
  <si>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</si>
  <si>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</si>
  <si>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</si>
  <si>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</si>
  <si>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</si>
  <si>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</si>
  <si>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</si>
  <si>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</si>
  <si>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</si>
  <si>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</si>
  <si>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</si>
  <si>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</si>
  <si>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</si>
  <si>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</si>
  <si>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</si>
  <si>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</si>
  <si>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</si>
  <si>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</si>
  <si>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</si>
  <si>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</si>
  <si>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</si>
  <si>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</si>
  <si>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</si>
  <si>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</si>
  <si>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</si>
  <si>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</si>
  <si>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</si>
  <si>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</si>
  <si>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</si>
  <si>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</si>
  <si>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</si>
  <si>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</si>
  <si>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</si>
  <si>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</si>
  <si>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</si>
  <si>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</si>
  <si>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</si>
  <si>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</si>
  <si>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</si>
  <si>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</si>
  <si>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</si>
  <si>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</si>
  <si>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</si>
  <si>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</si>
  <si>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</si>
  <si>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</si>
  <si>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</si>
  <si>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</si>
  <si>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</si>
  <si>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</si>
  <si>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</si>
  <si>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</si>
  <si>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</si>
  <si>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</si>
  <si>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</si>
  <si>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</si>
  <si>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</si>
  <si>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</si>
  <si>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</si>
  <si>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</si>
  <si>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</si>
  <si>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</si>
  <si>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</si>
  <si>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</si>
  <si>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</si>
  <si>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</si>
  <si>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</si>
  <si>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</si>
  <si>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</si>
  <si>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</si>
  <si>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</si>
  <si>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</si>
  <si>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</si>
  <si>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</si>
  <si>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</si>
  <si>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</si>
  <si>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</si>
  <si>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</si>
  <si>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</si>
  <si>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</si>
  <si>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</si>
  <si>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</si>
  <si>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</si>
  <si>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</si>
  <si>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</si>
  <si>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</si>
  <si>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</si>
  <si>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</si>
  <si>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</si>
  <si>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</si>
  <si>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</si>
  <si>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</si>
  <si>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</si>
  <si>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</si>
  <si>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</si>
  <si>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</si>
  <si>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</si>
  <si>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</si>
  <si>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</si>
  <si>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</si>
  <si>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</si>
  <si>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</si>
  <si>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</si>
  <si>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</si>
  <si>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</si>
  <si>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</si>
  <si>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</si>
  <si>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</si>
  <si>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</si>
  <si>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</si>
  <si>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</si>
  <si>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</si>
  <si>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</si>
  <si>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</si>
  <si>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</si>
  <si>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</si>
  <si>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</si>
  <si>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</si>
  <si>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</si>
  <si>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</si>
  <si>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</si>
  <si>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</si>
  <si>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</si>
  <si>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</si>
  <si>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</si>
  <si>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</si>
  <si>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</si>
  <si>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</si>
  <si>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</si>
  <si>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</si>
  <si>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</si>
  <si>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</si>
  <si>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</si>
  <si>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</si>
  <si>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</si>
  <si>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</si>
  <si>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</si>
  <si>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</si>
  <si>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</si>
  <si>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</si>
  <si>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</si>
  <si>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</si>
  <si>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</si>
  <si>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</si>
  <si>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</si>
  <si>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</si>
  <si>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</si>
  <si>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</si>
  <si>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</si>
  <si>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</si>
  <si>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</si>
  <si>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</si>
  <si>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</si>
  <si>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</si>
  <si>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</si>
  <si>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</si>
  <si>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</si>
  <si>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</si>
  <si>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</si>
  <si>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</si>
  <si>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</si>
  <si>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</si>
  <si>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</si>
  <si>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</si>
  <si>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</si>
  <si>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</si>
  <si>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</si>
  <si>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</si>
  <si>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</si>
  <si>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</si>
  <si>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</si>
  <si>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</si>
  <si>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</si>
  <si>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</si>
  <si>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</si>
  <si>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</si>
  <si>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</si>
  <si>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</si>
  <si>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</si>
  <si>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</si>
  <si>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</si>
  <si>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</si>
  <si>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</si>
  <si>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</si>
  <si>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</si>
  <si>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</si>
  <si>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</si>
  <si>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</si>
  <si>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</si>
  <si>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</si>
  <si>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</si>
  <si>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</si>
  <si>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</si>
  <si>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</si>
  <si>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</si>
  <si>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</si>
  <si>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</si>
  <si>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</si>
  <si>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</si>
  <si>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</si>
  <si>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</si>
  <si>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</si>
  <si>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</si>
  <si>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</si>
  <si>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</si>
  <si>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</si>
  <si>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</si>
  <si>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</si>
  <si>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</si>
  <si>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</si>
  <si>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</si>
  <si>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</si>
  <si>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</si>
  <si>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</si>
  <si>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</si>
  <si>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</si>
  <si>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</si>
  <si>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</si>
  <si>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</si>
  <si>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</si>
  <si>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</si>
  <si>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</si>
  <si>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</si>
  <si>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</si>
  <si>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</si>
  <si>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</si>
  <si>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</si>
  <si>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</si>
  <si>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</si>
  <si>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</si>
  <si>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</si>
  <si>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</si>
  <si>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</si>
  <si>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</si>
  <si>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</si>
  <si>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</si>
  <si>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</si>
  <si>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</si>
  <si>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</si>
  <si>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</si>
  <si>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</si>
  <si>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</si>
  <si>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</si>
  <si>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</si>
  <si>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</si>
  <si>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</si>
  <si>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</si>
  <si>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</si>
  <si>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</si>
  <si>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</si>
  <si>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</si>
  <si>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</si>
  <si>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</si>
  <si>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</si>
  <si>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</si>
  <si>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</si>
  <si>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</si>
  <si>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</si>
  <si>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</si>
  <si>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</si>
  <si>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</si>
  <si>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</si>
  <si>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</si>
  <si>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</si>
  <si>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</si>
  <si>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</si>
  <si>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</si>
  <si>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</si>
  <si>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</si>
  <si>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</si>
  <si>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</si>
  <si>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</si>
  <si>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</si>
  <si>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</si>
  <si>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</si>
  <si>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</si>
  <si>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</si>
  <si>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</si>
  <si>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</si>
  <si>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</si>
  <si>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</si>
  <si>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</si>
  <si>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</si>
  <si>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</si>
  <si>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</si>
  <si>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</si>
  <si>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</si>
  <si>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</si>
  <si>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</si>
  <si>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</si>
  <si>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</si>
  <si>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</si>
  <si>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</si>
  <si>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</si>
  <si>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</si>
  <si>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</si>
  <si>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</si>
  <si>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</si>
  <si>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</si>
  <si>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</si>
  <si>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</si>
  <si>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</si>
  <si>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</si>
  <si>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</si>
  <si>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</si>
  <si>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</si>
  <si>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</si>
  <si>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</si>
  <si>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</si>
  <si>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</si>
  <si>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</si>
  <si>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</si>
  <si>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</si>
  <si>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</si>
  <si>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</si>
  <si>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</si>
  <si>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</si>
  <si>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</si>
  <si>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</si>
  <si>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</si>
  <si>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</si>
  <si>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</si>
  <si>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</si>
  <si>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</si>
  <si>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</si>
  <si>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</si>
  <si>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</si>
  <si>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</si>
  <si>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</si>
  <si>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</si>
  <si>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</si>
  <si>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</si>
  <si>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</si>
  <si>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</si>
  <si>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</si>
  <si>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</si>
  <si>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</si>
  <si>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</si>
  <si>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</si>
  <si>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</si>
  <si>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</si>
  <si>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</si>
  <si>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</si>
  <si>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</si>
  <si>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</si>
  <si>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</si>
  <si>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</si>
  <si>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</si>
  <si>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</si>
  <si>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</si>
  <si>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</si>
  <si>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</si>
  <si>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</si>
  <si>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</si>
  <si>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</si>
  <si>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</si>
  <si>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</si>
  <si>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</si>
  <si>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</si>
  <si>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</si>
  <si>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</si>
  <si>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</si>
  <si>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</si>
  <si>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</si>
  <si>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</si>
  <si>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</si>
  <si>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</si>
  <si>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</si>
  <si>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</si>
  <si>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</si>
  <si>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</si>
  <si>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</si>
  <si>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</si>
  <si>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</si>
  <si>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</si>
  <si>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</si>
  <si>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</si>
  <si>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</si>
  <si>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</si>
  <si>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</si>
  <si>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</si>
  <si>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</si>
  <si>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</si>
  <si>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</si>
  <si>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</si>
  <si>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</si>
  <si>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</si>
  <si>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</si>
  <si>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</si>
  <si>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</si>
  <si>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</si>
  <si>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</si>
  <si>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</si>
  <si>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</si>
  <si>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</si>
  <si>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</si>
  <si>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</si>
  <si>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</si>
  <si>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</si>
  <si>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</si>
  <si>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</si>
  <si>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</si>
  <si>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</si>
  <si>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</si>
  <si>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</si>
  <si>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</si>
  <si>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</si>
  <si>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</si>
  <si>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</si>
  <si>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</si>
  <si>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</si>
  <si>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</si>
  <si>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</si>
  <si>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</si>
  <si>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</si>
  <si>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</si>
  <si>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</si>
  <si>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</si>
  <si>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</si>
  <si>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</si>
  <si>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</si>
  <si>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</si>
  <si>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</si>
  <si>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</si>
  <si>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</si>
  <si>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</si>
  <si>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</si>
  <si>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</si>
  <si>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</si>
  <si>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</si>
  <si>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</si>
  <si>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</si>
  <si>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</si>
  <si>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</si>
  <si>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</si>
  <si>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</si>
  <si>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</si>
  <si>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</si>
  <si>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</si>
  <si>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</si>
  <si>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</si>
  <si>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</si>
  <si>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</si>
  <si>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</si>
  <si>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</si>
  <si>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</si>
  <si>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</si>
  <si>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</si>
  <si>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</si>
  <si>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</si>
  <si>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</si>
  <si>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</si>
  <si>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</si>
  <si>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</si>
  <si>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</si>
  <si>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</si>
  <si>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</si>
  <si>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</si>
  <si>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</si>
  <si>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</si>
  <si>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</si>
  <si>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</si>
  <si>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</si>
  <si>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</si>
  <si>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</si>
  <si>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</si>
  <si>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</si>
  <si>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</si>
  <si>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</si>
  <si>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</si>
  <si>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</si>
  <si>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</si>
  <si>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</si>
  <si>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</si>
  <si>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</si>
  <si>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</si>
  <si>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</si>
  <si>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</si>
  <si>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</si>
  <si>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</si>
  <si>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</si>
  <si>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</si>
  <si>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</si>
  <si>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</si>
  <si>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</si>
  <si>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</si>
  <si>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</si>
  <si>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</si>
  <si>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</si>
  <si>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</si>
  <si>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</si>
  <si>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</si>
  <si>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</si>
  <si>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</si>
  <si>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</si>
  <si>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</si>
  <si>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</si>
  <si>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</si>
  <si>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</si>
  <si>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</si>
  <si>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</si>
  <si>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</si>
  <si>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</si>
  <si>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</si>
  <si>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</si>
  <si>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</si>
  <si>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</si>
  <si>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</si>
  <si>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</si>
  <si>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</si>
  <si>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</si>
  <si>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</si>
  <si>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</si>
  <si>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</si>
  <si>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</si>
  <si>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</si>
  <si>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</si>
  <si>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</si>
  <si>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</si>
  <si>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</si>
  <si>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</si>
  <si>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</si>
  <si>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</si>
  <si>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</si>
  <si>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</si>
  <si>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</si>
  <si>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</si>
  <si>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</si>
  <si>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</si>
  <si>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</si>
  <si>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</si>
  <si>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</si>
  <si>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</si>
  <si>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</si>
  <si>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</si>
  <si>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</si>
  <si>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</si>
  <si>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</si>
  <si>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</si>
  <si>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</si>
  <si>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</si>
  <si>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</si>
  <si>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</si>
  <si>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</si>
  <si>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</si>
  <si>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</si>
  <si>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</si>
  <si>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</si>
  <si>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</si>
  <si>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</si>
  <si>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</si>
  <si>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</si>
  <si>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</si>
  <si>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</si>
  <si>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</si>
  <si>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</si>
  <si>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</si>
  <si>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</si>
  <si>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</si>
  <si>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</si>
  <si>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</si>
  <si>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</si>
  <si>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</si>
  <si>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</si>
  <si>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</si>
  <si>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</si>
  <si>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</si>
  <si>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</si>
  <si>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</si>
  <si>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</si>
  <si>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</si>
  <si>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</si>
  <si>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</si>
  <si>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</si>
  <si>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</si>
  <si>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</si>
  <si>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</si>
  <si>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</si>
  <si>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</si>
  <si>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</si>
  <si>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</si>
  <si>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</si>
  <si>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</si>
  <si>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</si>
  <si>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</si>
  <si>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</si>
  <si>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</si>
  <si>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</si>
  <si>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</si>
  <si>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</si>
  <si>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</si>
  <si>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</si>
  <si>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</si>
  <si>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</si>
  <si>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</si>
  <si>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</si>
  <si>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</si>
  <si>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</si>
  <si>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</si>
  <si>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</si>
  <si>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</si>
  <si>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</si>
  <si>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</si>
  <si>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</si>
  <si>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</si>
  <si>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</si>
  <si>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</si>
  <si>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</si>
  <si>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</si>
  <si>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</si>
  <si>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</si>
  <si>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</si>
  <si>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</si>
  <si>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</si>
  <si>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</si>
  <si>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</si>
  <si>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</si>
  <si>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</si>
  <si>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</si>
  <si>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</si>
  <si>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</si>
  <si>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</si>
  <si>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</si>
  <si>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</si>
  <si>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</si>
  <si>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</si>
  <si>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</si>
  <si>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</si>
  <si>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</si>
  <si>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</si>
  <si>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</si>
  <si>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</si>
  <si>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</si>
  <si>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</si>
  <si>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</si>
  <si>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</si>
  <si>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</si>
  <si>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</si>
  <si>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</si>
  <si>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</si>
  <si>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</si>
  <si>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</si>
  <si>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</si>
  <si>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</si>
  <si>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</si>
  <si>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</si>
  <si>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</si>
  <si>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</si>
  <si>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</si>
  <si>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</si>
  <si>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</si>
  <si>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</si>
  <si>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</si>
  <si>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</si>
  <si>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</si>
  <si>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</si>
  <si>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</si>
  <si>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</si>
  <si>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</si>
  <si>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</si>
  <si>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</si>
  <si>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</si>
  <si>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</si>
  <si>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</si>
  <si>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</si>
  <si>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</si>
  <si>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</si>
  <si>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</si>
  <si>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</si>
  <si>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</si>
  <si>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</si>
  <si>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</si>
  <si>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</si>
  <si>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</si>
  <si>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</si>
  <si>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</si>
  <si>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</si>
  <si>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</si>
  <si>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</si>
  <si>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</si>
  <si>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</si>
  <si>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</si>
  <si>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</si>
  <si>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</si>
  <si>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</si>
  <si>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</si>
  <si>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</si>
  <si>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</si>
  <si>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</si>
  <si>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</si>
  <si>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</si>
  <si>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</si>
  <si>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</si>
  <si>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</si>
  <si>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</si>
  <si>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</si>
  <si>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</si>
  <si>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</si>
  <si>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</si>
  <si>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</si>
  <si>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</si>
  <si>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</si>
  <si>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</si>
  <si>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</si>
  <si>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</si>
  <si>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</si>
  <si>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</si>
  <si>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</si>
  <si>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</si>
  <si>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</si>
  <si>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</si>
  <si>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</si>
  <si>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</si>
  <si>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</si>
  <si>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</si>
  <si>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</si>
  <si>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</si>
  <si>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</si>
  <si>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</si>
  <si>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</si>
  <si>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</si>
  <si>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</si>
  <si>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</si>
  <si>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</si>
  <si>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</si>
  <si>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</si>
  <si>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</si>
  <si>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</si>
  <si>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</si>
  <si>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</si>
  <si>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</si>
  <si>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</si>
  <si>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</si>
  <si>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</si>
  <si>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</si>
  <si>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</si>
  <si>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</si>
  <si>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</si>
  <si>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</si>
  <si>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</si>
  <si>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</si>
  <si>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</si>
  <si>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</si>
  <si>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</si>
  <si>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</si>
  <si>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</si>
  <si>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</si>
  <si>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</si>
  <si>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</si>
  <si>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</si>
  <si>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</si>
  <si>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</si>
  <si>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</si>
  <si>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</si>
  <si>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</si>
  <si>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</si>
  <si>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</si>
  <si>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</si>
  <si>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</si>
  <si>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</si>
  <si>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</si>
  <si>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</si>
  <si>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</si>
  <si>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</si>
  <si>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</si>
  <si>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</si>
  <si>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</si>
  <si>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</si>
  <si>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</si>
  <si>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</si>
  <si>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</si>
  <si>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</si>
  <si>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</si>
  <si>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</si>
  <si>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</si>
  <si>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</si>
  <si>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</si>
  <si>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</si>
  <si>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</si>
  <si>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</si>
  <si>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</si>
  <si>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</si>
  <si>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</si>
  <si>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</si>
  <si>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</si>
  <si>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</si>
  <si>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</si>
  <si>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</si>
  <si>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</si>
  <si>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</si>
  <si>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</si>
  <si>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</si>
  <si>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</si>
  <si>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</si>
  <si>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</si>
  <si>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</si>
  <si>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</si>
  <si>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</si>
  <si>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</si>
  <si>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</si>
  <si>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</si>
  <si>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</si>
  <si>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</si>
  <si>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</si>
  <si>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</si>
  <si>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</si>
  <si>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</si>
  <si>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</si>
  <si>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</si>
  <si>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</si>
  <si>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</si>
  <si>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</si>
  <si>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</si>
  <si>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</si>
  <si>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</si>
  <si>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</si>
  <si>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</si>
  <si>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</si>
  <si>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</si>
  <si>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</si>
  <si>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</si>
  <si>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</si>
  <si>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</si>
  <si>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</si>
  <si>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</si>
  <si>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</si>
  <si>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</si>
  <si>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</si>
  <si>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</si>
  <si>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</si>
  <si>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</si>
  <si>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</si>
  <si>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</si>
  <si>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</si>
  <si>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</si>
  <si>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</si>
  <si>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</si>
  <si>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</si>
  <si>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</si>
  <si>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</si>
  <si>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</si>
  <si>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</si>
  <si>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</si>
  <si>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</si>
  <si>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</si>
  <si>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</si>
  <si>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</si>
  <si>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</si>
  <si>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</si>
  <si>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</si>
  <si>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</si>
  <si>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</si>
  <si>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</si>
  <si>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</si>
  <si>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</si>
  <si>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</si>
  <si>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</si>
  <si>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</si>
  <si>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</si>
  <si>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</si>
  <si>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</si>
  <si>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</si>
  <si>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</si>
  <si>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</si>
  <si>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</si>
  <si>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</si>
  <si>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</si>
  <si>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</si>
  <si>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</si>
  <si>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</si>
  <si>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</si>
  <si>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</si>
  <si>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</si>
  <si>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</si>
  <si>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</si>
  <si>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</si>
  <si>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</si>
  <si>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</si>
  <si>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</si>
  <si>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</si>
  <si>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</si>
  <si>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</si>
  <si>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</si>
  <si>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</si>
  <si>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</si>
  <si>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</si>
  <si>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</si>
  <si>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</si>
  <si>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</si>
  <si>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</si>
  <si>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</si>
  <si>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</si>
  <si>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</si>
  <si>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</si>
  <si>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</si>
  <si>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</si>
  <si>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</si>
  <si>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</si>
  <si>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</si>
  <si>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</si>
  <si>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</si>
  <si>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</si>
  <si>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</si>
  <si>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</si>
  <si>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</si>
  <si>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</si>
  <si>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</si>
  <si>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</si>
  <si>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</si>
  <si>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</si>
  <si>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</si>
  <si>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</si>
  <si>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</si>
  <si>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</si>
  <si>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</si>
  <si>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</si>
  <si>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</si>
  <si>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</si>
  <si>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</si>
  <si>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</si>
  <si>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</si>
  <si>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</si>
  <si>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</si>
  <si>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</si>
  <si>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</si>
  <si>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</si>
  <si>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</si>
  <si>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</si>
  <si>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</si>
  <si>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</si>
  <si>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</si>
  <si>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</si>
  <si>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</si>
  <si>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</si>
  <si>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</si>
  <si>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</si>
  <si>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</si>
  <si>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</si>
  <si>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</si>
  <si>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</si>
  <si>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</si>
  <si>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</si>
  <si>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</si>
  <si>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</si>
  <si>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</si>
  <si>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</si>
  <si>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</si>
  <si>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</si>
  <si>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</si>
  <si>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</si>
  <si>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</si>
  <si>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</si>
  <si>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</si>
  <si>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</si>
  <si>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</si>
  <si>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</si>
  <si>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</si>
  <si>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</si>
  <si>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</si>
  <si>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</si>
  <si>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</si>
  <si>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</si>
  <si>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</si>
  <si>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</si>
  <si>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</si>
  <si>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</si>
  <si>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</si>
  <si>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</si>
  <si>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</si>
  <si>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</si>
  <si>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</si>
  <si>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</si>
  <si>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</si>
  <si>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</si>
  <si>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</si>
  <si>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</si>
  <si>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</si>
  <si>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</si>
  <si>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</si>
  <si>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</si>
  <si>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</si>
  <si>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</si>
  <si>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</si>
  <si>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</si>
  <si>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</si>
  <si>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</si>
  <si>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</si>
  <si>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</si>
  <si>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</si>
  <si>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</si>
  <si>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</si>
  <si>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</si>
  <si>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</si>
  <si>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</si>
  <si>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</si>
  <si>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</si>
  <si>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</si>
  <si>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</si>
  <si>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</si>
  <si>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</si>
  <si>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</si>
  <si>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</si>
  <si>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</si>
  <si>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</si>
  <si>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</si>
  <si>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</si>
  <si>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</si>
  <si>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</si>
  <si>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</si>
  <si>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</si>
  <si>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</si>
  <si>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</si>
  <si>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</si>
  <si>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</si>
  <si>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</si>
  <si>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</si>
  <si>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</si>
  <si>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</si>
  <si>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</si>
  <si>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</si>
  <si>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</si>
  <si>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</si>
  <si>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</si>
  <si>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</si>
  <si>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</si>
  <si>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</si>
  <si>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</si>
  <si>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</si>
  <si>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</si>
  <si>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</si>
  <si>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</si>
  <si>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</si>
  <si>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</si>
  <si>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</si>
  <si>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</si>
  <si>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</si>
  <si>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</si>
  <si>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</si>
  <si>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</si>
  <si>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</si>
  <si>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</si>
  <si>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</si>
  <si>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</si>
  <si>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</si>
  <si>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</si>
  <si>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</si>
  <si>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</si>
  <si>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</si>
  <si>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</si>
  <si>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</si>
  <si>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</si>
  <si>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</si>
  <si>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</si>
  <si>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</si>
  <si>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</si>
  <si>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</si>
  <si>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</si>
  <si>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</si>
  <si>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</si>
  <si>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</si>
  <si>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</si>
  <si>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</si>
  <si>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</si>
  <si>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</si>
  <si>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</si>
  <si>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</si>
  <si>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</si>
  <si>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</si>
  <si>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</si>
  <si>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</si>
  <si>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</si>
  <si>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</si>
  <si>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</si>
  <si>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</si>
  <si>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</si>
  <si>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</si>
  <si>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</si>
  <si>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</si>
  <si>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</si>
  <si>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</si>
  <si>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</si>
  <si>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</si>
  <si>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</si>
  <si>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</si>
  <si>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</si>
  <si>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</si>
  <si>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</si>
  <si>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</si>
  <si>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</si>
  <si>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</si>
  <si>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</si>
  <si>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</si>
  <si>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</si>
  <si>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</si>
  <si>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</si>
  <si>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</si>
  <si>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</si>
  <si>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</si>
  <si>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</si>
  <si>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</si>
  <si>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</si>
  <si>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</si>
  <si>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</si>
  <si>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</si>
  <si>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</si>
  <si>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</si>
  <si>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</si>
  <si>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</si>
  <si>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</si>
  <si>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</si>
  <si>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</si>
  <si>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</si>
  <si>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</si>
  <si>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</si>
  <si>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</si>
  <si>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</si>
  <si>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</si>
  <si>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</si>
  <si>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</si>
  <si>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</si>
  <si>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</si>
  <si>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</si>
  <si>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</si>
  <si>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</si>
  <si>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</si>
  <si>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</si>
  <si>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</si>
  <si>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</si>
  <si>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</si>
  <si>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</si>
  <si>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</si>
  <si>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</si>
  <si>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</si>
  <si>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</si>
  <si>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</si>
  <si>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</si>
  <si>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</si>
  <si>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</si>
  <si>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</si>
  <si>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</si>
  <si>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</si>
  <si>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</si>
  <si>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</si>
  <si>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</si>
  <si>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</si>
  <si>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</si>
  <si>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</si>
  <si>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</si>
  <si>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</si>
  <si>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</si>
  <si>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</si>
  <si>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</si>
  <si>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</si>
  <si>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</si>
  <si>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</si>
  <si>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</si>
  <si>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</si>
  <si>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</si>
  <si>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</si>
  <si>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</si>
  <si>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</si>
  <si>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</si>
  <si>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</si>
  <si>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</si>
  <si>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</si>
  <si>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</si>
  <si>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</si>
  <si>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</si>
  <si>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</si>
  <si>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</si>
  <si>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</si>
  <si>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</si>
  <si>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</si>
  <si>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</si>
  <si>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</si>
  <si>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</si>
  <si>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</si>
  <si>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</si>
  <si>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</si>
  <si>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</si>
  <si>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</si>
  <si>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</si>
  <si>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</si>
  <si>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</si>
  <si>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</si>
  <si>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</si>
  <si>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</si>
  <si>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</si>
  <si>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</si>
  <si>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</si>
  <si>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</si>
  <si>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</si>
  <si>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</si>
  <si>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</si>
  <si>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</si>
  <si>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</si>
  <si>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</si>
  <si>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</si>
  <si>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</si>
  <si>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</si>
  <si>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</si>
  <si>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</si>
  <si>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</si>
  <si>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</si>
  <si>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</si>
  <si>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</si>
  <si>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</si>
  <si>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</si>
  <si>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</si>
  <si>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</si>
  <si>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</si>
  <si>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</si>
  <si>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</si>
  <si>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</si>
  <si>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</si>
  <si>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</si>
  <si>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</si>
  <si>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</si>
  <si>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</si>
  <si>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</si>
  <si>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</si>
  <si>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</si>
  <si>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</si>
  <si>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</si>
  <si>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</si>
  <si>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</si>
  <si>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</si>
  <si>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</si>
  <si>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</si>
  <si>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</si>
  <si>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</si>
  <si>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</si>
  <si>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</si>
  <si>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</si>
  <si>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</si>
  <si>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</si>
  <si>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</si>
  <si>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</si>
  <si>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</si>
  <si>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</si>
  <si>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</si>
  <si>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</si>
  <si>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</si>
  <si>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</si>
  <si>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</si>
  <si>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</si>
  <si>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</si>
  <si>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</si>
  <si>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</si>
  <si>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</si>
  <si>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</si>
  <si>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</si>
  <si>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</si>
  <si>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</si>
  <si>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</si>
  <si>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</si>
  <si>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</si>
  <si>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</si>
  <si>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</si>
  <si>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</si>
  <si>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</si>
  <si>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</si>
  <si>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</si>
  <si>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</si>
  <si>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</si>
  <si>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</si>
  <si>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</si>
  <si>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</si>
  <si>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</si>
  <si>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</si>
  <si>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</si>
  <si>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</si>
  <si>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</si>
  <si>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</si>
  <si>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</si>
  <si>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</si>
  <si>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</si>
  <si>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</si>
  <si>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</si>
  <si>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</si>
  <si>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</si>
  <si>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</si>
  <si>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</si>
  <si>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</si>
  <si>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</si>
  <si>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</si>
  <si>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</si>
  <si>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</si>
  <si>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</si>
  <si>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</si>
  <si>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</si>
  <si>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</si>
  <si>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</si>
  <si>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</si>
  <si>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</si>
  <si>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</si>
  <si>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</si>
  <si>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</si>
  <si>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</si>
  <si>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</si>
  <si>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</si>
  <si>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</si>
  <si>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</si>
  <si>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</si>
  <si>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</si>
  <si>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</si>
  <si>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</si>
  <si>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</si>
  <si>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</si>
  <si>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</si>
  <si>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</si>
  <si>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</si>
  <si>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</si>
  <si>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</si>
  <si>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</si>
  <si>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</si>
  <si>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</si>
  <si>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</si>
  <si>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</si>
  <si>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</si>
  <si>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</si>
  <si>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</si>
  <si>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</si>
  <si>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</si>
  <si>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</si>
  <si>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</si>
  <si>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</si>
  <si>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</si>
  <si>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</si>
  <si>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</si>
  <si>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</si>
  <si>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</si>
  <si>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</si>
  <si>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</si>
  <si>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</si>
  <si>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</si>
  <si>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</si>
  <si>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</si>
  <si>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</si>
  <si>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</si>
  <si>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</si>
  <si>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</si>
  <si>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</si>
  <si>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</si>
  <si>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</si>
  <si>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</si>
  <si>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</si>
  <si>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</si>
  <si>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</si>
  <si>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</si>
  <si>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</si>
  <si>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</si>
  <si>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</si>
  <si>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</si>
  <si>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</si>
  <si>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</si>
  <si>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</si>
  <si>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</si>
  <si>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</si>
  <si>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</si>
  <si>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</si>
  <si>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</si>
  <si>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</si>
  <si>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</si>
  <si>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</si>
  <si>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</si>
  <si>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</si>
  <si>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</si>
  <si>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</si>
  <si>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</si>
  <si>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</si>
  <si>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</si>
  <si>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</si>
  <si>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</si>
  <si>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</si>
  <si>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</si>
  <si>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</si>
  <si>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</si>
  <si>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</si>
  <si>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</si>
  <si>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</si>
  <si>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</si>
  <si>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</si>
  <si>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</si>
  <si>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</si>
  <si>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</si>
  <si>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</si>
  <si>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</si>
  <si>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</si>
  <si>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</si>
  <si>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</si>
  <si>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</si>
  <si>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</si>
  <si>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</si>
  <si>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</si>
  <si>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</si>
  <si>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</si>
  <si>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</si>
  <si>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</si>
  <si>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</si>
  <si>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</si>
  <si>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</si>
  <si>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</si>
  <si>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</si>
  <si>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</si>
  <si>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</si>
  <si>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</si>
  <si>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</si>
  <si>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</si>
  <si>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</si>
  <si>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</si>
  <si>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</si>
  <si>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</si>
  <si>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</si>
  <si>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</si>
  <si>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</si>
  <si>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</si>
  <si>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</si>
  <si>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</si>
  <si>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</si>
  <si>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</si>
  <si>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</si>
  <si>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</si>
  <si>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</si>
  <si>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</si>
  <si>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</si>
  <si>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</si>
  <si>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</si>
  <si>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</si>
  <si>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</si>
  <si>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</si>
  <si>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</si>
  <si>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</si>
  <si>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</si>
  <si>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</si>
  <si>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</si>
  <si>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</si>
  <si>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</si>
  <si>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</si>
  <si>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</si>
  <si>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</si>
  <si>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</si>
  <si>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</si>
  <si>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</si>
  <si>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</si>
  <si>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</si>
  <si>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</si>
  <si>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</si>
  <si>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</si>
  <si>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</si>
  <si>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</si>
  <si>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</si>
  <si>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</si>
  <si>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</si>
  <si>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</si>
  <si>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</si>
  <si>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</si>
  <si>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</si>
  <si>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</si>
  <si>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</si>
  <si>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</si>
  <si>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</si>
  <si>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</si>
  <si>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</si>
  <si>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</si>
  <si>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</si>
  <si>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</si>
  <si>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</si>
  <si>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</si>
  <si>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</si>
  <si>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</si>
  <si>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</si>
  <si>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</si>
  <si>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</si>
  <si>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</si>
  <si>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</si>
  <si>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</si>
  <si>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</si>
  <si>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</si>
  <si>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</si>
  <si>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</si>
  <si>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</si>
  <si>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</si>
  <si>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</si>
  <si>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</si>
  <si>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</si>
  <si>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</si>
  <si>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</si>
  <si>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</si>
  <si>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</si>
  <si>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</si>
  <si>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</si>
  <si>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</si>
  <si>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</si>
  <si>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</si>
  <si>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</si>
  <si>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</si>
  <si>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</si>
  <si>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</si>
  <si>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</si>
  <si>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</si>
  <si>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</si>
  <si>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</si>
  <si>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</si>
  <si>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</si>
  <si>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</si>
  <si>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</si>
  <si>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</si>
  <si>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</si>
  <si>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</si>
  <si>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</si>
  <si>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</si>
  <si>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</si>
  <si>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</si>
  <si>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</si>
  <si>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</si>
  <si>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</si>
  <si>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</si>
  <si>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</si>
  <si>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</si>
  <si>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</si>
  <si>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</si>
  <si>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</si>
  <si>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</si>
  <si>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</si>
  <si>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</si>
  <si>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</si>
  <si>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</si>
  <si>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</si>
  <si>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</si>
  <si>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</si>
  <si>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</si>
  <si>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</si>
  <si>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</si>
  <si>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</si>
  <si>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</si>
  <si>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</si>
  <si>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</si>
  <si>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</si>
  <si>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</si>
  <si>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</si>
  <si>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</si>
  <si>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</si>
  <si>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</si>
  <si>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</si>
  <si>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</si>
  <si>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</si>
  <si>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</si>
  <si>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</si>
  <si>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</si>
  <si>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</si>
  <si>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</si>
  <si>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</si>
  <si>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</si>
  <si>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</si>
  <si>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</si>
  <si>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</si>
  <si>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</si>
  <si>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</si>
  <si>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</si>
  <si>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</si>
  <si>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</si>
  <si>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</si>
  <si>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</si>
  <si>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</si>
  <si>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</si>
  <si>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</si>
  <si>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</si>
  <si>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</si>
  <si>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</si>
  <si>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</si>
  <si>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</si>
  <si>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</si>
  <si>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</si>
  <si>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</si>
  <si>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</si>
  <si>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</si>
  <si>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</si>
  <si>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</si>
  <si>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</si>
  <si>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</si>
  <si>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</si>
  <si>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</si>
  <si>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</si>
  <si>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</si>
  <si>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</si>
  <si>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</si>
  <si>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</si>
  <si>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</si>
  <si>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</si>
  <si>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</si>
  <si>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</si>
  <si>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</si>
  <si>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</si>
  <si>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</si>
  <si>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</si>
  <si>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</si>
  <si>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</si>
  <si>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</si>
  <si>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</si>
  <si>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</si>
  <si>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</si>
  <si>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</si>
  <si>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</si>
  <si>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</si>
  <si>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</si>
  <si>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</si>
  <si>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</si>
  <si>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</si>
  <si>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</si>
  <si>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</si>
  <si>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</si>
  <si>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</si>
  <si>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</si>
  <si>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</si>
  <si>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</si>
  <si>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</si>
  <si>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</si>
  <si>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</si>
  <si>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</si>
  <si>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</si>
  <si>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</si>
  <si>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</si>
  <si>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</si>
  <si>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</si>
  <si>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</si>
  <si>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</si>
  <si>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</si>
  <si>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</si>
  <si>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</si>
  <si>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</si>
  <si>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</si>
  <si>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</si>
  <si>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</si>
  <si>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</si>
  <si>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</si>
  <si>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</si>
  <si>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</si>
  <si>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</si>
  <si>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</si>
  <si>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</si>
  <si>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</si>
  <si>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</si>
  <si>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</si>
  <si>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</si>
  <si>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</si>
  <si>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</si>
  <si>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</si>
  <si>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</si>
  <si>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</si>
  <si>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</si>
  <si>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</si>
  <si>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</si>
  <si>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</si>
  <si>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</si>
  <si>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</si>
  <si>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</si>
  <si>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</si>
  <si>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</si>
  <si>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</si>
  <si>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</si>
  <si>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</si>
  <si>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</si>
  <si>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</si>
  <si>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</si>
  <si>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</si>
  <si>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</si>
  <si>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</si>
  <si>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</si>
  <si>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</si>
  <si>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</si>
  <si>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</si>
  <si>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</si>
  <si>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</si>
  <si>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</si>
  <si>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</si>
  <si>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</si>
  <si>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</si>
  <si>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</si>
  <si>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</si>
  <si>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</si>
  <si>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</si>
  <si>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</si>
  <si>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</si>
  <si>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</si>
  <si>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</si>
  <si>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</si>
  <si>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</si>
  <si>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</si>
  <si>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</si>
  <si>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</si>
  <si>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</si>
  <si>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</si>
  <si>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</si>
  <si>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</si>
  <si>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</si>
  <si>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</si>
  <si>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</si>
  <si>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</si>
  <si>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</si>
  <si>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</si>
  <si>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</si>
  <si>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</si>
  <si>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</si>
  <si>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</si>
  <si>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</si>
  <si>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</si>
  <si>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</si>
  <si>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</si>
  <si>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</si>
  <si>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</si>
  <si>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</si>
  <si>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</si>
  <si>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</si>
  <si>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</si>
  <si>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</si>
  <si>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</si>
  <si>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</si>
  <si>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</si>
  <si>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</si>
  <si>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</si>
  <si>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</si>
  <si>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</si>
  <si>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</si>
  <si>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</si>
  <si>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</si>
  <si>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</si>
  <si>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</si>
  <si>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</si>
  <si>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</si>
  <si>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</si>
  <si>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</si>
  <si>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</si>
  <si>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</si>
  <si>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</si>
  <si>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</si>
  <si>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</si>
  <si>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</si>
  <si>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</si>
  <si>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</si>
  <si>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</si>
  <si>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</si>
  <si>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</si>
  <si>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</si>
  <si>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</si>
  <si>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</si>
  <si>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</si>
  <si>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</si>
  <si>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</si>
  <si>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</si>
  <si>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</si>
  <si>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</si>
  <si>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</si>
  <si>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</si>
  <si>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</si>
  <si>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</si>
  <si>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</si>
  <si>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</si>
  <si>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</si>
  <si>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</si>
  <si>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</si>
  <si>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</si>
  <si>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</si>
  <si>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</si>
  <si>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</si>
  <si>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</si>
  <si>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</si>
  <si>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</si>
  <si>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</si>
  <si>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</si>
  <si>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</si>
  <si>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</si>
  <si>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</si>
  <si>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</si>
  <si>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</si>
  <si>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</si>
  <si>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</si>
  <si>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</si>
  <si>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</si>
  <si>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</si>
  <si>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</si>
  <si>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</si>
  <si>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</si>
  <si>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</si>
  <si>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</si>
  <si>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</si>
  <si>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</si>
  <si>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</si>
  <si>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</si>
  <si>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</si>
  <si>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</si>
  <si>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</si>
  <si>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</si>
  <si>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</si>
  <si>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</si>
  <si>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</si>
  <si>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</si>
  <si>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</si>
  <si>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</si>
  <si>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</si>
  <si>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</si>
  <si>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</si>
  <si>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</si>
  <si>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</si>
  <si>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</si>
  <si>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</si>
  <si>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</si>
  <si>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</si>
  <si>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</si>
  <si>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</si>
  <si>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</si>
  <si>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</si>
  <si>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</si>
  <si>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</si>
  <si>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</si>
  <si>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</si>
  <si>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</si>
  <si>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</si>
  <si>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</si>
  <si>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</si>
  <si>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</si>
  <si>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</si>
  <si>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</si>
  <si>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</si>
  <si>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</si>
  <si>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</si>
  <si>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</si>
  <si>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</si>
  <si>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</si>
  <si>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</si>
  <si>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</si>
  <si>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</si>
  <si>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</si>
  <si>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</si>
  <si>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</si>
  <si>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</si>
  <si>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</si>
  <si>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</si>
  <si>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</si>
  <si>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</si>
  <si>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</si>
  <si>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</si>
  <si>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</si>
  <si>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</si>
  <si>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</si>
  <si>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</si>
  <si>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</si>
  <si>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</si>
  <si>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</si>
  <si>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</si>
  <si>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</si>
  <si>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</si>
  <si>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</si>
  <si>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</si>
  <si>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</si>
  <si>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</si>
  <si>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</si>
  <si>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</si>
  <si>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</si>
  <si>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</si>
  <si>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</si>
  <si>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</si>
  <si>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</si>
  <si>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</si>
  <si>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</si>
  <si>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</si>
  <si>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</si>
  <si>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</si>
  <si>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</si>
  <si>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</si>
  <si>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</si>
  <si>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</si>
  <si>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</si>
  <si>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</si>
  <si>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</si>
  <si>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</si>
  <si>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</si>
  <si>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</si>
  <si>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</si>
  <si>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</si>
  <si>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</si>
  <si>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</si>
  <si>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</si>
  <si>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</si>
  <si>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</si>
  <si>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</si>
  <si>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</si>
  <si>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</si>
  <si>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</si>
  <si>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</si>
  <si>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</si>
  <si>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</si>
  <si>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</si>
  <si>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</si>
  <si>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</si>
  <si>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</si>
  <si>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</si>
  <si>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</si>
  <si>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</si>
  <si>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</si>
  <si>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</si>
  <si>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</si>
  <si>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</si>
  <si>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</si>
  <si>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</si>
  <si>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</si>
  <si>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</si>
  <si>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</si>
  <si>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</si>
  <si>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</si>
  <si>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</si>
  <si>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</si>
  <si>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</si>
  <si>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</si>
  <si>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</si>
  <si>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</si>
  <si>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</si>
  <si>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</si>
  <si>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</si>
  <si>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</si>
  <si>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</si>
  <si>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</si>
  <si>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</si>
  <si>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</si>
  <si>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</si>
  <si>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</si>
  <si>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</si>
  <si>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</si>
  <si>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</si>
  <si>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</si>
  <si>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</si>
  <si>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</si>
  <si>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</si>
  <si>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</si>
  <si>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</si>
  <si>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</si>
  <si>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</si>
  <si>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</si>
  <si>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</si>
  <si>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</si>
  <si>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</si>
  <si>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</si>
  <si>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</si>
  <si>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</si>
  <si>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</si>
  <si>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</si>
  <si>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</si>
  <si>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</si>
  <si>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</si>
  <si>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</si>
  <si>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</si>
  <si>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</si>
  <si>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</si>
  <si>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</si>
  <si>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</si>
  <si>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</si>
  <si>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</si>
  <si>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</si>
  <si>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</si>
  <si>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</si>
  <si>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</si>
  <si>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</si>
  <si>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</si>
  <si>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</si>
  <si>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</si>
  <si>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</si>
  <si>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</si>
  <si>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</si>
  <si>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</si>
  <si>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</si>
  <si>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</si>
  <si>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</si>
  <si>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</si>
  <si>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</si>
  <si>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</si>
  <si>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</si>
  <si>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</si>
  <si>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</si>
  <si>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</si>
  <si>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</si>
  <si>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</si>
  <si>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</si>
  <si>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</si>
  <si>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</si>
  <si>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</si>
  <si>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</si>
  <si>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</si>
  <si>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</si>
  <si>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</si>
  <si>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</si>
  <si>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</si>
  <si>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</si>
  <si>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</si>
  <si>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</si>
  <si>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</si>
  <si>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</si>
  <si>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</si>
  <si>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</si>
  <si>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</si>
  <si>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</si>
  <si>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</si>
  <si>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</si>
  <si>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</si>
  <si>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</si>
  <si>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</si>
  <si>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</si>
  <si>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</si>
  <si>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</si>
  <si>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</si>
  <si>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</si>
  <si>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</si>
  <si>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</si>
  <si>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</si>
  <si>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</si>
  <si>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</si>
  <si>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</si>
  <si>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</si>
  <si>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</si>
  <si>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</si>
  <si>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</si>
  <si>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</si>
  <si>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</si>
  <si>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</si>
  <si>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</si>
  <si>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</si>
  <si>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</si>
  <si>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</si>
  <si>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</si>
  <si>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</si>
  <si>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</si>
  <si>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</si>
  <si>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</si>
  <si>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</si>
  <si>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</si>
  <si>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</si>
  <si>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</si>
  <si>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</si>
  <si>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</si>
  <si>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</si>
  <si>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</si>
  <si>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</si>
  <si>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</si>
  <si>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</si>
  <si>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</si>
  <si>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</si>
  <si>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</si>
  <si>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</si>
  <si>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</si>
  <si>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</si>
  <si>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</si>
  <si>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</si>
  <si>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</si>
  <si>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</si>
  <si>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</si>
  <si>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</si>
  <si>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</si>
  <si>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</si>
  <si>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</si>
  <si>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</si>
  <si>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</si>
  <si>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</si>
  <si>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</si>
  <si>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</si>
  <si>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</si>
  <si>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</si>
  <si>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</si>
  <si>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</si>
  <si>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</si>
  <si>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</si>
  <si>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</si>
  <si>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</si>
  <si>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</si>
  <si>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</si>
  <si>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</si>
  <si>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</si>
  <si>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</si>
  <si>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</si>
  <si>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</si>
  <si>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</si>
  <si>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</si>
  <si>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</si>
  <si>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</si>
  <si>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</si>
  <si>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</si>
  <si>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</si>
  <si>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</si>
  <si>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</si>
  <si>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</si>
  <si>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</si>
  <si>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</si>
  <si>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</si>
  <si>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</si>
  <si>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</si>
  <si>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</si>
  <si>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</si>
  <si>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</si>
  <si>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</si>
  <si>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</si>
  <si>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</si>
  <si>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</si>
  <si>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</si>
  <si>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</si>
  <si>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</si>
  <si>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</si>
  <si>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</si>
  <si>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</si>
  <si>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</si>
  <si>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</si>
  <si>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</si>
  <si>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</si>
  <si>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</si>
  <si>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</si>
  <si>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</si>
  <si>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</si>
  <si>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</si>
  <si>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</si>
  <si>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</si>
  <si>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</si>
  <si>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</si>
  <si>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</si>
  <si>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</si>
  <si>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</si>
  <si>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</si>
  <si>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</si>
  <si>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</si>
  <si>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</si>
  <si>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</si>
  <si>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</si>
  <si>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</si>
  <si>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</si>
  <si>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</si>
  <si>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</si>
  <si>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</si>
  <si>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</si>
  <si>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</si>
  <si>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</si>
  <si>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</si>
  <si>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</si>
  <si>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</si>
  <si>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</si>
  <si>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</si>
  <si>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</si>
  <si>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</si>
  <si>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</si>
  <si>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</si>
  <si>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</si>
  <si>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</si>
  <si>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</si>
  <si>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</si>
  <si>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</si>
  <si>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</si>
  <si>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</si>
  <si>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</si>
  <si>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</si>
  <si>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</si>
  <si>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</si>
  <si>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</si>
  <si>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</si>
  <si>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</si>
  <si>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</si>
  <si>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</si>
  <si>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</si>
  <si>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</si>
  <si>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</si>
  <si>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</si>
  <si>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</si>
  <si>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</si>
  <si>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</si>
  <si>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</si>
  <si>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</si>
  <si>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</si>
  <si>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</si>
  <si>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</si>
  <si>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</si>
  <si>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</si>
  <si>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</si>
  <si>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</si>
  <si>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</si>
  <si>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</si>
  <si>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</si>
  <si>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</si>
  <si>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</si>
  <si>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</si>
  <si>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</si>
  <si>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</si>
  <si>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</si>
  <si>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</si>
  <si>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</si>
  <si>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</si>
  <si>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</si>
  <si>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</si>
  <si>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</si>
  <si>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</si>
  <si>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</si>
  <si>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</si>
  <si>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</si>
  <si>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</si>
  <si>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</si>
  <si>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</si>
  <si>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</si>
  <si>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</si>
  <si>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</si>
  <si>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</si>
  <si>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</si>
  <si>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</si>
  <si>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</si>
  <si>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</si>
  <si>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</si>
  <si>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</si>
  <si>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</si>
  <si>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</si>
  <si>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</si>
  <si>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</si>
  <si>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</si>
  <si>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</si>
  <si>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</si>
  <si>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</si>
  <si>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</si>
  <si>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</si>
  <si>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</si>
  <si>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</si>
  <si>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</si>
  <si>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</si>
  <si>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</si>
  <si>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</si>
  <si>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</si>
  <si>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</si>
  <si>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</si>
  <si>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</si>
  <si>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</si>
  <si>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</si>
  <si>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</si>
  <si>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</si>
  <si>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</si>
  <si>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</si>
  <si>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</si>
  <si>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</si>
  <si>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</si>
  <si>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</si>
  <si>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</si>
  <si>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</si>
  <si>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</si>
  <si>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</si>
  <si>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</si>
  <si>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</si>
  <si>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</si>
  <si>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</si>
  <si>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</si>
  <si>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</si>
  <si>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</si>
  <si>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</si>
  <si>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</si>
  <si>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</si>
  <si>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</si>
  <si>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</si>
  <si>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</si>
  <si>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</si>
  <si>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</si>
  <si>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</si>
  <si>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</si>
  <si>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</si>
  <si>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</si>
  <si>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</si>
  <si>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</si>
  <si>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</si>
  <si>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</si>
  <si>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</si>
  <si>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</si>
  <si>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</si>
  <si>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</si>
  <si>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</si>
  <si>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</si>
  <si>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</si>
  <si>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</si>
  <si>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</si>
  <si>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</si>
  <si>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</si>
  <si>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</si>
  <si>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</si>
  <si>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</si>
  <si>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</si>
  <si>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</si>
  <si>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</si>
  <si>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</si>
  <si>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</si>
  <si>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</si>
  <si>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</si>
  <si>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</si>
  <si>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</si>
  <si>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</si>
  <si>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</si>
  <si>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</si>
  <si>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</si>
  <si>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</si>
  <si>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</si>
  <si>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</si>
  <si>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</si>
  <si>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</si>
  <si>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</si>
  <si>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</si>
  <si>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</si>
  <si>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</si>
  <si>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</si>
  <si>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</si>
  <si>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</si>
  <si>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</si>
  <si>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</si>
  <si>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</si>
  <si>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</si>
  <si>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</si>
  <si>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</si>
  <si>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</si>
  <si>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</si>
  <si>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</si>
  <si>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</si>
  <si>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</si>
  <si>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</si>
  <si>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</si>
  <si>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</si>
  <si>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</si>
  <si>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</si>
  <si>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</si>
  <si>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</si>
  <si>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</si>
  <si>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</si>
  <si>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</si>
  <si>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</si>
  <si>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</si>
  <si>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</si>
  <si>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</si>
  <si>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</si>
  <si>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</si>
  <si>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</si>
  <si>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</si>
  <si>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</si>
  <si>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</si>
  <si>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</si>
  <si>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</si>
  <si>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</si>
  <si>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</si>
  <si>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</si>
  <si>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</si>
  <si>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</si>
  <si>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</si>
  <si>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</si>
  <si>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</si>
  <si>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</si>
  <si>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</si>
  <si>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</si>
  <si>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</si>
  <si>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</si>
  <si>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</si>
  <si>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</si>
  <si>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</si>
  <si>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</si>
  <si>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</si>
  <si>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</si>
  <si>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</si>
  <si>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</si>
  <si>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</si>
  <si>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</si>
  <si>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</si>
  <si>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</si>
  <si>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</si>
  <si>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</si>
  <si>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</si>
  <si>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</si>
  <si>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</si>
  <si>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</si>
  <si>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</si>
  <si>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</si>
  <si>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</si>
  <si>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</si>
  <si>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</si>
  <si>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</si>
  <si>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</si>
  <si>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</si>
  <si>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</si>
  <si>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</si>
  <si>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</si>
  <si>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</si>
  <si>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</si>
  <si>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</si>
  <si>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</si>
  <si>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</si>
  <si>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</si>
  <si>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</si>
  <si>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</si>
  <si>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</si>
  <si>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</si>
  <si>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</si>
  <si>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</si>
  <si>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</si>
  <si>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</si>
  <si>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</si>
  <si>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</si>
  <si>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</si>
  <si>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</si>
  <si>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</si>
  <si>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</si>
  <si>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</si>
  <si>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</si>
  <si>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</si>
  <si>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</si>
  <si>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</si>
  <si>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</si>
  <si>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</si>
  <si>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</si>
  <si>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</si>
  <si>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</si>
  <si>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</si>
  <si>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</si>
  <si>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</si>
  <si>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</si>
  <si>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</si>
  <si>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</si>
  <si>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</si>
  <si>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</si>
  <si>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</si>
  <si>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</si>
  <si>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</si>
  <si>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</si>
  <si>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</si>
  <si>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</si>
  <si>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</si>
  <si>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</si>
  <si>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</si>
  <si>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</si>
  <si>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</si>
  <si>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</si>
  <si>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</si>
  <si>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</si>
  <si>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</si>
  <si>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</si>
  <si>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</si>
  <si>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</si>
  <si>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</si>
  <si>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</si>
  <si>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</si>
  <si>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</si>
  <si>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</si>
  <si>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</si>
  <si>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</si>
  <si>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</si>
  <si>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</si>
  <si>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</si>
  <si>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</si>
  <si>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</si>
  <si>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</si>
  <si>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</si>
  <si>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</si>
  <si>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</si>
  <si>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</si>
  <si>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</si>
  <si>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</si>
  <si>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</si>
  <si>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</si>
  <si>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</si>
  <si>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</si>
  <si>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</si>
  <si>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</si>
  <si>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</si>
  <si>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</si>
  <si>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</si>
  <si>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</si>
  <si>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</si>
  <si>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</si>
  <si>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</si>
  <si>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</si>
  <si>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</si>
  <si>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</si>
  <si>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</si>
  <si>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</si>
  <si>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</si>
  <si>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</si>
  <si>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</si>
  <si>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</si>
  <si>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</si>
  <si>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</si>
  <si>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</si>
  <si>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</si>
  <si>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</si>
  <si>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</si>
  <si>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</si>
  <si>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</si>
  <si>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</si>
  <si>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</si>
  <si>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</si>
  <si>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</si>
  <si>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</si>
  <si>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</si>
  <si>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</si>
  <si>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</si>
  <si>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</si>
  <si>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</si>
  <si>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</si>
  <si>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</si>
  <si>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</si>
  <si>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</si>
  <si>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</si>
  <si>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</si>
  <si>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</si>
  <si>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</si>
  <si>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</si>
  <si>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</si>
  <si>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</si>
  <si>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</si>
  <si>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</si>
  <si>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</si>
  <si>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</si>
  <si>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</si>
  <si>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</si>
  <si>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</si>
  <si>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</si>
  <si>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</si>
  <si>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</si>
  <si>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</si>
  <si>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</si>
  <si>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</si>
  <si>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</si>
  <si>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</si>
  <si>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</si>
  <si>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</si>
  <si>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</si>
  <si>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</si>
  <si>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</si>
  <si>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</si>
  <si>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</si>
  <si>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</si>
  <si>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</si>
  <si>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</si>
  <si>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</si>
  <si>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</si>
  <si>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</si>
  <si>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</si>
  <si>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</si>
  <si>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</si>
  <si>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</si>
  <si>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</si>
  <si>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</si>
  <si>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</si>
  <si>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</si>
  <si>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</si>
  <si>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</si>
  <si>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</si>
  <si>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</si>
  <si>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</si>
  <si>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</si>
  <si>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</si>
  <si>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</si>
  <si>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</si>
  <si>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</si>
  <si>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</si>
  <si>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</si>
  <si>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</si>
  <si>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</si>
  <si>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</si>
  <si>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</si>
  <si>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</si>
  <si>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</si>
  <si>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</si>
  <si>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</si>
  <si>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</si>
  <si>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</si>
  <si>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</si>
  <si>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</si>
  <si>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</si>
  <si>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</si>
  <si>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</si>
  <si>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</si>
  <si>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</si>
  <si>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</si>
  <si>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</si>
  <si>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</si>
  <si>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</si>
  <si>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</si>
  <si>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</si>
  <si>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</si>
  <si>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</si>
  <si>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</si>
  <si>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</si>
  <si>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</si>
  <si>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</si>
  <si>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</si>
  <si>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</si>
  <si>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</si>
  <si>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</si>
  <si>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</si>
  <si>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</si>
  <si>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</si>
  <si>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</si>
  <si>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</si>
  <si>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</si>
  <si>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</si>
  <si>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</si>
  <si>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</si>
  <si>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</si>
  <si>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</si>
  <si>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</si>
  <si>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</si>
  <si>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</si>
  <si>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</si>
  <si>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</si>
  <si>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</si>
  <si>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</si>
  <si>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</si>
  <si>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</si>
  <si>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</si>
  <si>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</si>
  <si>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</si>
  <si>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</si>
  <si>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</si>
  <si>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</si>
  <si>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</si>
  <si>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</si>
  <si>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</si>
  <si>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</si>
  <si>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</si>
  <si>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</si>
  <si>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</si>
  <si>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</si>
  <si>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</si>
  <si>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</si>
  <si>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</si>
  <si>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</si>
  <si>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</si>
  <si>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</si>
  <si>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</si>
  <si>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</si>
  <si>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</si>
  <si>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</si>
  <si>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</si>
  <si>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</si>
  <si>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</si>
  <si>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</si>
  <si>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</si>
  <si>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</si>
  <si>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</si>
  <si>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</si>
  <si>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</si>
  <si>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</si>
  <si>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</si>
  <si>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</si>
  <si>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</si>
  <si>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</si>
  <si>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</si>
  <si>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</si>
  <si>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</si>
  <si>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</si>
  <si>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</si>
  <si>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</si>
  <si>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</si>
  <si>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</si>
  <si>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</si>
  <si>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</si>
  <si>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</si>
  <si>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</si>
  <si>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</si>
  <si>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</si>
  <si>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</si>
  <si>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</si>
  <si>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</si>
  <si>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</si>
  <si>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</si>
  <si>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</si>
  <si>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</si>
  <si>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</si>
  <si>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</si>
  <si>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</si>
  <si>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</si>
  <si>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</si>
  <si>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</si>
  <si>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</si>
  <si>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</si>
  <si>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</si>
  <si>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</si>
  <si>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</si>
  <si>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</si>
  <si>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</si>
  <si>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</si>
  <si>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</si>
  <si>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</si>
  <si>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</si>
  <si>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</si>
  <si>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</si>
  <si>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</si>
  <si>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</si>
  <si>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</si>
  <si>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</si>
  <si>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</si>
  <si>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</si>
  <si>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</si>
  <si>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</si>
  <si>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</si>
  <si>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</si>
  <si>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</si>
  <si>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</si>
  <si>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</si>
  <si>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</si>
  <si>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</si>
  <si>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</si>
  <si>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</si>
  <si>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</si>
  <si>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</si>
  <si>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</si>
  <si>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</si>
  <si>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</si>
  <si>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</si>
  <si>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</si>
  <si>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</si>
  <si>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</si>
  <si>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</si>
  <si>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</si>
  <si>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</si>
  <si>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</si>
  <si>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</si>
  <si>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</si>
  <si>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</si>
  <si>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</si>
  <si>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</si>
  <si>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</si>
  <si>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</si>
  <si>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</si>
  <si>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</si>
  <si>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</si>
  <si>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</si>
  <si>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</si>
  <si>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</si>
  <si>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</si>
  <si>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</si>
  <si>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</si>
  <si>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</si>
  <si>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</si>
  <si>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</si>
  <si>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</si>
  <si>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</si>
  <si>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</si>
  <si>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</si>
  <si>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</si>
  <si>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</si>
  <si>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</si>
  <si>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</si>
  <si>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</si>
  <si>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</si>
  <si>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</si>
  <si>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</si>
  <si>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</si>
  <si>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</si>
  <si>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</si>
  <si>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</si>
  <si>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</si>
  <si>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</si>
  <si>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</si>
  <si>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</si>
  <si>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</si>
  <si>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</si>
  <si>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</si>
  <si>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</si>
  <si>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</si>
  <si>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</si>
  <si>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</si>
  <si>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</si>
  <si>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</si>
  <si>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</si>
  <si>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</si>
  <si>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</si>
  <si>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</si>
  <si>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</si>
  <si>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</si>
  <si>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</si>
  <si>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</si>
  <si>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</si>
  <si>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</si>
  <si>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</si>
  <si>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</si>
  <si>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</si>
  <si>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</si>
  <si>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</si>
  <si>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</si>
  <si>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</si>
  <si>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</si>
  <si>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</si>
  <si>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</si>
  <si>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</si>
  <si>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</si>
  <si>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</si>
  <si>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</si>
  <si>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</si>
  <si>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</si>
  <si>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</si>
  <si>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</si>
  <si>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</si>
  <si>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</si>
  <si>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</si>
  <si>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</si>
  <si>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</si>
  <si>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</si>
  <si>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</si>
  <si>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</si>
  <si>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</si>
  <si>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</si>
  <si>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</si>
  <si>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</si>
  <si>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</si>
  <si>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</si>
  <si>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</si>
  <si>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</si>
  <si>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</si>
  <si>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</si>
  <si>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</si>
  <si>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</si>
  <si>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</si>
  <si>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</si>
  <si>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</si>
  <si>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</si>
  <si>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</si>
  <si>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</si>
  <si>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</si>
  <si>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</si>
  <si>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</si>
  <si>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</si>
  <si>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</si>
  <si>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</si>
  <si>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</si>
  <si>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</si>
  <si>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</si>
  <si>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</si>
  <si>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</si>
  <si>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</si>
  <si>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</si>
  <si>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</si>
  <si>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</si>
  <si>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</si>
  <si>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</si>
  <si>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</si>
  <si>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</si>
  <si>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</si>
  <si>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</si>
  <si>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</si>
  <si>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</si>
  <si>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</si>
  <si>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</si>
  <si>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</si>
  <si>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</si>
  <si>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</si>
  <si>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</si>
  <si>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</si>
  <si>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</si>
  <si>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</si>
  <si>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</si>
  <si>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</si>
  <si>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</si>
  <si>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</si>
  <si>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</si>
  <si>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</si>
  <si>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</si>
  <si>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</si>
  <si>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</si>
  <si>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</si>
  <si>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</si>
  <si>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</si>
  <si>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</si>
  <si>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</si>
  <si>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</si>
  <si>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</si>
  <si>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</si>
  <si>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</si>
  <si>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</si>
  <si>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</si>
  <si>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</si>
  <si>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</si>
  <si>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</si>
  <si>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</si>
  <si>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</si>
  <si>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</si>
  <si>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</si>
  <si>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</si>
  <si>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</si>
  <si>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</si>
  <si>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</si>
  <si>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</si>
  <si>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</si>
  <si>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</si>
  <si>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</si>
  <si>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</si>
  <si>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</si>
  <si>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</si>
  <si>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</si>
  <si>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</si>
  <si>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</si>
  <si>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</si>
  <si>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</si>
  <si>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</si>
  <si>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</si>
  <si>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</si>
  <si>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</si>
  <si>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</si>
  <si>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</si>
  <si>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</si>
  <si>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</si>
  <si>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</si>
  <si>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</si>
  <si>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</si>
  <si>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</si>
  <si>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</si>
  <si>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</si>
  <si>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</si>
  <si>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</si>
  <si>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</si>
  <si>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</si>
  <si>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</si>
  <si>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</si>
  <si>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</si>
  <si>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</si>
  <si>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</si>
  <si>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</si>
  <si>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</si>
  <si>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</si>
  <si>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</si>
  <si>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</si>
  <si>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</si>
  <si>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</si>
  <si>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</si>
  <si>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</si>
  <si>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</si>
  <si>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</si>
  <si>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</si>
  <si>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</si>
  <si>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</si>
  <si>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</si>
  <si>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</si>
  <si>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</si>
  <si>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</si>
  <si>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</si>
  <si>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</si>
  <si>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</si>
  <si>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</si>
  <si>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</si>
  <si>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</si>
  <si>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</si>
  <si>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</si>
  <si>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</si>
  <si>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</si>
  <si>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</si>
  <si>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</si>
  <si>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</si>
  <si>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</si>
  <si>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</si>
  <si>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</si>
  <si>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</si>
  <si>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</si>
  <si>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</si>
  <si>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</si>
  <si>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</si>
  <si>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</si>
  <si>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</si>
  <si>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</si>
  <si>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</si>
  <si>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</si>
  <si>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</si>
  <si>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</si>
  <si>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</si>
  <si>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</si>
  <si>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</si>
  <si>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</si>
  <si>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</si>
  <si>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</si>
  <si>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</si>
  <si>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</si>
  <si>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</si>
  <si>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</si>
  <si>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</si>
  <si>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</si>
  <si>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</si>
  <si>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</si>
  <si>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</si>
  <si>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</si>
  <si>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</si>
  <si>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</si>
  <si>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</si>
  <si>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</si>
  <si>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</si>
  <si>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</si>
  <si>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</si>
  <si>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</si>
  <si>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</si>
  <si>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</si>
  <si>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</si>
  <si>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</si>
  <si>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</si>
  <si>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</si>
  <si>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</si>
  <si>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</si>
  <si>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</si>
  <si>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</si>
  <si>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</si>
  <si>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</si>
  <si>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</si>
  <si>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</si>
  <si>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</si>
  <si>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</si>
  <si>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</si>
  <si>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</si>
  <si>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</si>
  <si>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</si>
  <si>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</si>
  <si>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</si>
  <si>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</si>
  <si>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</si>
  <si>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</si>
  <si>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</si>
  <si>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</si>
  <si>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</si>
  <si>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</si>
  <si>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</si>
  <si>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</si>
  <si>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</si>
  <si>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</si>
  <si>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</si>
  <si>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</si>
  <si>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</si>
  <si>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</si>
  <si>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</si>
  <si>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</si>
  <si>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</si>
  <si>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</si>
  <si>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</si>
  <si>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</si>
  <si>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</si>
  <si>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</si>
  <si>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</si>
  <si>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</si>
  <si>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</si>
  <si>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</si>
  <si>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</si>
  <si>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</si>
  <si>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</si>
  <si>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</si>
  <si>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</si>
  <si>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</si>
  <si>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</si>
  <si>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</si>
  <si>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</si>
  <si>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</si>
  <si>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</si>
  <si>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</si>
  <si>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</si>
  <si>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</si>
  <si>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</si>
  <si>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</si>
  <si>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</si>
  <si>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</si>
  <si>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</si>
  <si>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</si>
  <si>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</si>
  <si>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</si>
  <si>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</si>
  <si>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</si>
  <si>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</si>
  <si>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</si>
  <si>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</si>
  <si>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</si>
  <si>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</si>
  <si>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</si>
  <si>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</si>
  <si>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</si>
  <si>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</si>
  <si>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</si>
  <si>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</si>
  <si>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</si>
  <si>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</si>
  <si>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</si>
  <si>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</si>
  <si>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</si>
  <si>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</si>
  <si>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</si>
  <si>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</si>
  <si>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</si>
  <si>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</si>
  <si>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</si>
  <si>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</si>
  <si>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</si>
  <si>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</si>
  <si>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</si>
  <si>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</si>
  <si>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</si>
  <si>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</si>
  <si>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</si>
  <si>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</si>
  <si>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</si>
  <si>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</si>
  <si>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</si>
  <si>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</si>
  <si>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</si>
  <si>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</si>
  <si>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</si>
  <si>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</si>
  <si>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</si>
  <si>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</si>
  <si>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</si>
  <si>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</si>
  <si>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</si>
  <si>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</si>
  <si>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</si>
  <si>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</si>
  <si>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</si>
  <si>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</si>
  <si>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</si>
  <si>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</si>
  <si>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</si>
  <si>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</si>
  <si>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</si>
  <si>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</si>
  <si>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</si>
  <si>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</si>
  <si>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</si>
  <si>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</si>
  <si>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</si>
  <si>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</si>
  <si>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</si>
  <si>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</si>
  <si>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</si>
  <si>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</si>
  <si>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</si>
  <si>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</si>
  <si>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</si>
  <si>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</si>
  <si>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</si>
  <si>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</si>
  <si>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</si>
  <si>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</si>
  <si>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</si>
  <si>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</si>
  <si>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</si>
  <si>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</si>
  <si>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</si>
  <si>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</si>
  <si>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</si>
  <si>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</si>
  <si>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</si>
  <si>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</si>
  <si>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</si>
  <si>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</si>
  <si>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</si>
  <si>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</si>
  <si>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</si>
  <si>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</si>
  <si>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</si>
  <si>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</si>
  <si>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</si>
  <si>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</si>
  <si>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</si>
  <si>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</si>
  <si>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</si>
  <si>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</si>
  <si>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</si>
  <si>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</si>
  <si>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</si>
  <si>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</si>
  <si>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</si>
  <si>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</si>
  <si>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</si>
  <si>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</si>
  <si>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</si>
  <si>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</si>
  <si>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</si>
  <si>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</si>
  <si>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</si>
  <si>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</si>
  <si>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</si>
  <si>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</si>
  <si>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</si>
  <si>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</si>
  <si>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</si>
  <si>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</si>
  <si>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</si>
  <si>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</si>
  <si>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</si>
  <si>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</si>
  <si>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</si>
  <si>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</si>
  <si>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</si>
  <si>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</si>
  <si>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</si>
  <si>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</si>
  <si>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</si>
  <si>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</si>
  <si>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</si>
  <si>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</si>
  <si>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</si>
  <si>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</si>
  <si>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</si>
  <si>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</si>
  <si>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</si>
  <si>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</si>
  <si>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</si>
  <si>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</si>
  <si>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</si>
  <si>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</si>
  <si>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</si>
  <si>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</si>
  <si>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</si>
  <si>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</si>
  <si>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</si>
  <si>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</si>
  <si>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</si>
  <si>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</si>
  <si>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</si>
  <si>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</si>
  <si>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</si>
  <si>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</si>
  <si>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</si>
  <si>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</si>
  <si>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</si>
  <si>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</si>
  <si>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</si>
  <si>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</si>
  <si>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</si>
  <si>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</si>
  <si>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</si>
  <si>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</si>
  <si>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</si>
  <si>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</si>
  <si>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</si>
  <si>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</si>
  <si>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</si>
  <si>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</si>
  <si>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</si>
  <si>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</si>
  <si>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</si>
  <si>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</si>
  <si>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</si>
  <si>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</si>
  <si>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</si>
  <si>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</si>
  <si>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</si>
  <si>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</si>
  <si>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</si>
  <si>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</si>
  <si>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</si>
  <si>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</si>
  <si>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</si>
  <si>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</si>
  <si>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</si>
  <si>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</si>
  <si>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</si>
  <si>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</si>
  <si>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</si>
  <si>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</si>
  <si>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</si>
  <si>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</si>
  <si>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</si>
  <si>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</si>
  <si>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</si>
  <si>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</si>
  <si>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</si>
  <si>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</si>
  <si>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</si>
  <si>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</si>
  <si>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</si>
  <si>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</si>
  <si>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</si>
  <si>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</si>
  <si>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</si>
  <si>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</si>
  <si>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</si>
  <si>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</si>
  <si>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</si>
  <si>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</si>
  <si>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</si>
  <si>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</si>
  <si>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</si>
  <si>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</si>
  <si>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</si>
  <si>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</si>
  <si>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</si>
  <si>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</si>
  <si>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</si>
  <si>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</si>
  <si>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</si>
  <si>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</si>
  <si>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</si>
  <si>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</si>
  <si>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</si>
  <si>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</si>
  <si>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</si>
  <si>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</si>
  <si>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</si>
  <si>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</si>
  <si>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</si>
  <si>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</si>
  <si>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</si>
  <si>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</si>
  <si>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</si>
  <si>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</si>
  <si>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</si>
  <si>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</si>
  <si>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</si>
  <si>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</si>
  <si>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</si>
  <si>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</si>
  <si>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</si>
  <si>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</si>
  <si>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</si>
  <si>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</si>
  <si>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</si>
  <si>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</si>
  <si>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</si>
  <si>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</si>
  <si>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</si>
  <si>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</si>
  <si>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</si>
  <si>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</si>
  <si>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</si>
  <si>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</si>
  <si>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</si>
  <si>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</si>
  <si>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</si>
  <si>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</si>
  <si>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</si>
  <si>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</si>
  <si>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</si>
  <si>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</si>
  <si>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</si>
  <si>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</si>
  <si>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</si>
  <si>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</si>
  <si>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</si>
  <si>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</si>
  <si>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</si>
  <si>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</si>
  <si>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</si>
  <si>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</si>
  <si>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</si>
  <si>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</si>
  <si>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</si>
  <si>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</si>
  <si>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</si>
  <si>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</si>
  <si>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</si>
  <si>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</si>
  <si>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</si>
  <si>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</si>
  <si>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</si>
  <si>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</si>
  <si>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</si>
  <si>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</si>
  <si>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</si>
  <si>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</si>
  <si>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</si>
  <si>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</si>
  <si>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</si>
  <si>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</si>
  <si>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</si>
  <si>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</si>
  <si>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</si>
  <si>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</si>
  <si>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</si>
  <si>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</si>
  <si>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</si>
  <si>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</si>
  <si>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</si>
  <si>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</si>
  <si>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</si>
  <si>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</si>
  <si>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</si>
  <si>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</si>
  <si>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</si>
  <si>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</si>
  <si>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</si>
  <si>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</si>
  <si>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</si>
  <si>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</si>
  <si>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</si>
  <si>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</si>
  <si>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</si>
  <si>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</si>
  <si>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</si>
  <si>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</si>
  <si>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</si>
  <si>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</si>
  <si>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</si>
  <si>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</si>
  <si>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</si>
  <si>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</si>
  <si>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</si>
  <si>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</si>
  <si>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</si>
  <si>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</si>
  <si>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</si>
  <si>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</si>
  <si>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</si>
  <si>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</si>
  <si>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</si>
  <si>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</si>
  <si>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</si>
  <si>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</si>
  <si>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</si>
  <si>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</si>
  <si>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</si>
  <si>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</si>
  <si>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</si>
  <si>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</si>
  <si>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</si>
  <si>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</si>
  <si>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</si>
  <si>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</si>
  <si>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</si>
  <si>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</si>
  <si>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</si>
  <si>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</si>
  <si>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</si>
  <si>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</si>
  <si>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</si>
  <si>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</si>
  <si>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</si>
  <si>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</si>
  <si>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</si>
  <si>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</si>
  <si>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</si>
  <si>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</si>
  <si>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</si>
  <si>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</si>
  <si>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</si>
  <si>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</si>
  <si>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</si>
  <si>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</si>
  <si>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</si>
  <si>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</si>
  <si>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</si>
  <si>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</si>
  <si>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</si>
  <si>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</si>
  <si>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</si>
  <si>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</si>
  <si>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</si>
  <si>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</si>
  <si>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</si>
  <si>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</si>
  <si>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</si>
  <si>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</si>
  <si>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</si>
  <si>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</si>
  <si>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</si>
  <si>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</si>
  <si>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</si>
  <si>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</si>
  <si>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</si>
  <si>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</si>
  <si>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</si>
  <si>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</si>
  <si>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</si>
  <si>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</si>
  <si>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</si>
  <si>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</si>
  <si>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</si>
  <si>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</si>
  <si>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</si>
  <si>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</si>
  <si>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</si>
  <si>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</si>
  <si>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</si>
  <si>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</si>
  <si>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</si>
  <si>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</si>
  <si>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</si>
  <si>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</si>
  <si>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</si>
  <si>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</si>
  <si>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</si>
  <si>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</si>
  <si>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</si>
  <si>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</si>
  <si>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</si>
  <si>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</si>
  <si>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</si>
  <si>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</si>
  <si>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</si>
  <si>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</si>
  <si>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</si>
  <si>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</si>
  <si>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</si>
  <si>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</si>
  <si>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</si>
  <si>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</si>
  <si>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</si>
  <si>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</si>
  <si>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</si>
  <si>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</si>
  <si>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</si>
  <si>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</si>
  <si>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</si>
  <si>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</si>
  <si>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</si>
  <si>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</si>
  <si>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</si>
  <si>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</si>
  <si>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</si>
  <si>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</si>
  <si>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</si>
  <si>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</si>
  <si>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</si>
  <si>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</si>
  <si>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</si>
  <si>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</si>
  <si>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</si>
  <si>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</si>
  <si>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</si>
  <si>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</si>
  <si>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</si>
  <si>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</si>
  <si>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</si>
  <si>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</si>
  <si>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</si>
  <si>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</si>
  <si>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</si>
  <si>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</si>
  <si>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</si>
  <si>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</si>
  <si>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</si>
  <si>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</si>
  <si>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</si>
  <si>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</si>
  <si>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</si>
  <si>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</si>
  <si>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</si>
  <si>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</si>
  <si>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</si>
  <si>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</si>
  <si>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</si>
  <si>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</si>
  <si>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</si>
  <si>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</si>
  <si>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</si>
  <si>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</si>
  <si>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</si>
  <si>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</si>
  <si>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</si>
  <si>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</si>
  <si>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</si>
  <si>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</si>
  <si>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</si>
  <si>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</si>
  <si>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</si>
  <si>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</si>
  <si>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</si>
  <si>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</si>
  <si>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</si>
  <si>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</si>
  <si>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</si>
  <si>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</si>
  <si>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</si>
  <si>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</si>
  <si>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</si>
  <si>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</si>
  <si>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</si>
  <si>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</si>
  <si>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</si>
  <si>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</si>
  <si>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</si>
  <si>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</si>
  <si>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</si>
  <si>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</si>
  <si>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</si>
  <si>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</si>
  <si>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</si>
  <si>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</si>
  <si>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</si>
  <si>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</si>
  <si>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</si>
  <si>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</si>
  <si>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</si>
  <si>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</si>
  <si>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</si>
  <si>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</si>
  <si>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</si>
  <si>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</si>
  <si>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</si>
  <si>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</si>
  <si>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</si>
  <si>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</si>
  <si>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</si>
  <si>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</si>
  <si>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</si>
  <si>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</si>
  <si>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</si>
  <si>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</si>
  <si>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</si>
  <si>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</si>
  <si>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</si>
  <si>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</si>
  <si>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</si>
  <si>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</si>
  <si>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</si>
  <si>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</si>
  <si>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</si>
  <si>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</si>
  <si>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</si>
  <si>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</si>
  <si>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</si>
  <si>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</si>
  <si>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</si>
  <si>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</si>
  <si>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</si>
  <si>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</si>
  <si>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</si>
  <si>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</si>
  <si>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</si>
  <si>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</si>
  <si>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</si>
  <si>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</si>
  <si>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</si>
  <si>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</si>
  <si>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</si>
  <si>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</si>
  <si>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</si>
  <si>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</si>
  <si>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</si>
  <si>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</si>
  <si>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</si>
  <si>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</si>
  <si>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</si>
  <si>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</si>
  <si>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</si>
  <si>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</si>
  <si>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</si>
  <si>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</si>
  <si>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</si>
  <si>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</si>
  <si>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</si>
  <si>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</si>
  <si>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</si>
  <si>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</si>
  <si>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</si>
  <si>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</si>
  <si>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</si>
  <si>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</si>
  <si>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</si>
  <si>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</si>
  <si>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</si>
  <si>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</si>
  <si>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</si>
  <si>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</si>
  <si>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</si>
  <si>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</si>
  <si>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</si>
  <si>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</si>
  <si>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</si>
  <si>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</si>
  <si>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</si>
  <si>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</si>
  <si>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</si>
  <si>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</si>
  <si>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</si>
  <si>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</si>
  <si>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</si>
  <si>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</si>
  <si>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</si>
  <si>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</si>
  <si>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</si>
  <si>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</si>
  <si>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</si>
  <si>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</si>
  <si>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</si>
  <si>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</si>
  <si>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</si>
  <si>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</si>
  <si>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</si>
  <si>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</si>
  <si>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</si>
  <si>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</si>
  <si>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</si>
  <si>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</si>
  <si>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</si>
  <si>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</si>
  <si>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</si>
  <si>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</si>
  <si>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</si>
  <si>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</si>
  <si>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</si>
  <si>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</si>
  <si>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</si>
  <si>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</si>
  <si>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</si>
  <si>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</si>
  <si>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</si>
  <si>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</si>
  <si>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</si>
  <si>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</si>
  <si>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</si>
  <si>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</si>
  <si>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</si>
  <si>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</si>
  <si>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</si>
  <si>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</si>
  <si>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</si>
  <si>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</si>
  <si>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</si>
  <si>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</si>
  <si>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</si>
  <si>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</si>
  <si>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</si>
  <si>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</si>
  <si>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</si>
  <si>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</si>
  <si>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</si>
  <si>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</si>
  <si>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</si>
  <si>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</si>
  <si>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</si>
  <si>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</si>
  <si>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</si>
  <si>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</si>
  <si>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</si>
  <si>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</si>
  <si>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</si>
  <si>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</si>
  <si>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</si>
  <si>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</si>
  <si>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</si>
  <si>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</si>
  <si>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</si>
  <si>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</si>
  <si>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</si>
  <si>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</si>
  <si>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</si>
  <si>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</si>
  <si>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</si>
  <si>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</si>
  <si>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</si>
  <si>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</si>
  <si>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</si>
  <si>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</si>
  <si>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</si>
  <si>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</si>
  <si>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</si>
  <si>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</si>
  <si>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</si>
  <si>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</si>
  <si>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</si>
  <si>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</si>
  <si>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</si>
  <si>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</si>
  <si>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</si>
  <si>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</si>
  <si>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</si>
  <si>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</si>
  <si>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</si>
  <si>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</si>
  <si>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</si>
  <si>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</si>
  <si>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</si>
  <si>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</si>
  <si>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</si>
  <si>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</si>
  <si>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</si>
  <si>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</si>
  <si>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</si>
  <si>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</si>
  <si>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</si>
  <si>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</si>
  <si>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</si>
  <si>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</si>
  <si>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</si>
  <si>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</si>
  <si>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</si>
  <si>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</si>
  <si>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</si>
  <si>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</si>
  <si>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</si>
  <si>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</si>
  <si>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</si>
  <si>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</si>
  <si>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</si>
  <si>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</si>
  <si>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</si>
  <si>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</si>
  <si>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</si>
  <si>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</si>
  <si>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</si>
  <si>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</si>
  <si>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</si>
  <si>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</si>
  <si>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</si>
  <si>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</si>
  <si>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</si>
  <si>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</si>
  <si>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</si>
  <si>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</si>
  <si>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</si>
  <si>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</si>
  <si>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</si>
  <si>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</si>
  <si>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</si>
  <si>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</si>
  <si>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</si>
  <si>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</si>
  <si>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</si>
  <si>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</si>
  <si>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</si>
  <si>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</si>
  <si>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</si>
  <si>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</si>
  <si>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</si>
  <si>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</si>
  <si>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</si>
  <si>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</si>
  <si>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</si>
  <si>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</si>
  <si>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</si>
  <si>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</si>
  <si>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</si>
  <si>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</si>
  <si>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</si>
  <si>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</si>
  <si>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</si>
  <si>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</si>
  <si>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</si>
  <si>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</si>
  <si>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</si>
  <si>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</si>
  <si>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</si>
  <si>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</si>
  <si>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</si>
  <si>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</si>
  <si>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</si>
  <si>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</si>
  <si>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</si>
  <si>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</si>
  <si>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</si>
  <si>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</si>
  <si>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</si>
  <si>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</si>
  <si>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</si>
  <si>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</si>
  <si>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</si>
  <si>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</si>
  <si>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</si>
  <si>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</si>
  <si>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</si>
  <si>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</si>
  <si>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</si>
  <si>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</si>
  <si>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</si>
  <si>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</si>
  <si>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</si>
  <si>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</si>
  <si>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</si>
  <si>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</si>
  <si>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</si>
  <si>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</si>
  <si>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</si>
  <si>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</si>
  <si>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</si>
  <si>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</si>
  <si>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</si>
  <si>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</si>
  <si>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</si>
  <si>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</si>
  <si>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</si>
  <si>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</si>
  <si>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</si>
  <si>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</si>
  <si>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</si>
  <si>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</si>
  <si>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</si>
  <si>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</si>
  <si>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</si>
  <si>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</si>
  <si>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</si>
  <si>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</si>
  <si>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</si>
  <si>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</si>
  <si>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</si>
  <si>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</si>
  <si>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</si>
  <si>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</si>
  <si>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</si>
  <si>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</si>
  <si>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</si>
  <si>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</si>
  <si>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</si>
  <si>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</si>
  <si>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</si>
  <si>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</si>
  <si>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</si>
  <si>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</si>
  <si>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</si>
  <si>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</si>
  <si>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</si>
  <si>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</si>
  <si>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</si>
  <si>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</si>
  <si>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</si>
  <si>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</si>
  <si>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</si>
  <si>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</si>
  <si>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</si>
  <si>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</si>
  <si>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</si>
  <si>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</si>
  <si>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</si>
  <si>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</si>
  <si>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</si>
  <si>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</si>
  <si>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</si>
  <si>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</si>
  <si>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</si>
  <si>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</si>
  <si>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</si>
  <si>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</si>
  <si>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</si>
  <si>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</si>
  <si>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</si>
  <si>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</si>
  <si>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</si>
  <si>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</si>
  <si>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</si>
  <si>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</si>
  <si>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</si>
  <si>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</si>
  <si>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</si>
  <si>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</si>
  <si>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</si>
  <si>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</si>
  <si>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</si>
  <si>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</si>
  <si>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</si>
  <si>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</si>
  <si>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</si>
  <si>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</si>
  <si>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</si>
  <si>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</si>
  <si>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</si>
  <si>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</si>
  <si>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</si>
  <si>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</si>
  <si>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</si>
  <si>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</si>
  <si>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</si>
  <si>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</si>
  <si>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</si>
  <si>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</si>
  <si>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</si>
  <si>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</si>
  <si>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</si>
  <si>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</si>
  <si>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</si>
  <si>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</si>
  <si>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</si>
  <si>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</si>
  <si>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</si>
  <si>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</si>
  <si>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</si>
  <si>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</si>
  <si>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</si>
  <si>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</si>
  <si>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</si>
  <si>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</si>
  <si>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</si>
  <si>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</si>
  <si>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</si>
  <si>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</si>
  <si>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</si>
  <si>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</si>
  <si>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</si>
  <si>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</si>
  <si>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</si>
  <si>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</si>
  <si>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</si>
  <si>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</si>
  <si>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</si>
  <si>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</si>
  <si>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</si>
  <si>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</si>
  <si>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</si>
  <si>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</si>
  <si>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</si>
  <si>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</si>
  <si>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</si>
  <si>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</si>
  <si>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</si>
  <si>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</si>
  <si>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</si>
  <si>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</si>
  <si>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</si>
  <si>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</si>
  <si>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</si>
  <si>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</si>
  <si>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</si>
  <si>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</si>
  <si>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</si>
  <si>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</si>
  <si>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</si>
  <si>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</si>
  <si>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</si>
  <si>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</si>
  <si>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</si>
  <si>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</si>
  <si>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</si>
  <si>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</si>
  <si>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</si>
  <si>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</si>
  <si>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</si>
  <si>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</si>
  <si>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</si>
  <si>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</si>
  <si>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</si>
  <si>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</si>
  <si>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</si>
  <si>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</si>
  <si>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</si>
  <si>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</si>
  <si>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</si>
  <si>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</si>
  <si>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</si>
  <si>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</si>
  <si>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</si>
  <si>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</si>
  <si>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</si>
  <si>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</si>
  <si>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</si>
  <si>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</si>
  <si>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</si>
  <si>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</si>
  <si>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</si>
  <si>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</si>
  <si>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</si>
  <si>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</si>
  <si>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</si>
  <si>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</si>
  <si>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</si>
  <si>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</si>
  <si>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</si>
  <si>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</si>
  <si>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</si>
  <si>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</si>
  <si>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</si>
  <si>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</si>
  <si>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</si>
  <si>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</si>
  <si>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</si>
  <si>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</si>
  <si>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</si>
  <si>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</si>
  <si>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</si>
  <si>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</si>
  <si>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</si>
  <si>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</si>
  <si>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</si>
  <si>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</si>
  <si>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</si>
  <si>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</si>
  <si>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</si>
  <si>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</si>
  <si>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</si>
  <si>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</si>
  <si>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</si>
  <si>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</si>
  <si>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</si>
  <si>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</si>
  <si>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</si>
  <si>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</si>
  <si>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</si>
  <si>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</si>
  <si>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</si>
  <si>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</si>
  <si>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</si>
  <si>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</si>
  <si>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</si>
  <si>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</si>
  <si>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</si>
  <si>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</si>
  <si>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</si>
  <si>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</si>
  <si>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</si>
  <si>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</si>
  <si>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</si>
  <si>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</si>
  <si>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</si>
  <si>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</si>
  <si>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</si>
  <si>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</si>
  <si>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</si>
  <si>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</si>
  <si>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</si>
  <si>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</si>
  <si>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</si>
  <si>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</si>
  <si>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</si>
  <si>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</si>
  <si>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</si>
  <si>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</si>
  <si>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</si>
  <si>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</si>
  <si>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</si>
  <si>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</si>
  <si>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</si>
  <si>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</si>
  <si>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</si>
  <si>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</si>
  <si>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</si>
  <si>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</si>
  <si>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</si>
  <si>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</si>
  <si>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</si>
  <si>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</si>
  <si>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</si>
  <si>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</si>
  <si>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</si>
  <si>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</si>
  <si>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</si>
  <si>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</si>
  <si>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</si>
  <si>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</si>
  <si>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</si>
  <si>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</si>
  <si>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</si>
  <si>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</si>
  <si>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</si>
  <si>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</si>
  <si>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</si>
  <si>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</si>
  <si>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</si>
  <si>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</si>
  <si>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</si>
  <si>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</si>
  <si>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</si>
  <si>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</si>
  <si>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</si>
  <si>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</si>
  <si>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</si>
  <si>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</si>
  <si>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</si>
  <si>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</si>
  <si>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</si>
  <si>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</si>
  <si>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</si>
  <si>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</si>
  <si>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</si>
  <si>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</si>
  <si>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</si>
  <si>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</si>
  <si>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</si>
  <si>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</si>
  <si>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</si>
  <si>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</si>
  <si>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</si>
  <si>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</si>
  <si>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</si>
  <si>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</si>
  <si>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</si>
  <si>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</si>
  <si>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</si>
  <si>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</si>
  <si>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</si>
  <si>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</si>
  <si>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</si>
  <si>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</si>
  <si>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</si>
  <si>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</si>
  <si>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</si>
  <si>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</si>
  <si>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</si>
  <si>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</si>
  <si>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</si>
  <si>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</si>
  <si>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</si>
  <si>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</si>
  <si>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</si>
  <si>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</si>
  <si>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</si>
  <si>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</si>
  <si>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</si>
  <si>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</si>
  <si>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</si>
  <si>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</si>
  <si>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</si>
  <si>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</si>
  <si>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</si>
  <si>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</si>
  <si>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</si>
  <si>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</si>
  <si>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</si>
  <si>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</si>
  <si>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</si>
  <si>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</si>
  <si>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</si>
  <si>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</si>
  <si>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</si>
  <si>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</si>
  <si>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</si>
  <si>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</si>
  <si>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</si>
  <si>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</si>
  <si>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</si>
  <si>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</si>
  <si>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</si>
  <si>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</si>
  <si>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</si>
  <si>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</si>
  <si>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</si>
  <si>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</si>
  <si>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</si>
  <si>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</si>
  <si>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</si>
  <si>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</si>
  <si>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</si>
  <si>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</si>
  <si>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</si>
  <si>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</si>
  <si>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</si>
  <si>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</si>
  <si>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</si>
  <si>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</si>
  <si>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</si>
  <si>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</si>
  <si>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</si>
  <si>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</si>
  <si>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</si>
  <si>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</si>
  <si>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</si>
  <si>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</si>
  <si>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</si>
  <si>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</si>
  <si>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</si>
  <si>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</si>
  <si>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</si>
  <si>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</si>
  <si>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</si>
  <si>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</si>
  <si>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</si>
  <si>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</si>
  <si>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</si>
  <si>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</si>
  <si>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</si>
  <si>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</si>
  <si>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</si>
  <si>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</si>
  <si>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</si>
  <si>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</si>
  <si>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</si>
  <si>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</si>
  <si>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</si>
  <si>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</si>
  <si>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</si>
  <si>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</si>
  <si>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</si>
  <si>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</si>
  <si>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</si>
  <si>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</si>
  <si>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</si>
  <si>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</si>
  <si>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</si>
  <si>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</si>
  <si>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</si>
  <si>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</si>
  <si>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</si>
  <si>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</si>
  <si>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</si>
  <si>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</si>
  <si>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</si>
  <si>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</si>
  <si>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</si>
  <si>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</si>
  <si>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</si>
  <si>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</si>
  <si>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</si>
  <si>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</si>
  <si>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</si>
  <si>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</si>
  <si>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</si>
  <si>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</si>
  <si>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</si>
  <si>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</si>
  <si>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</si>
  <si>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</si>
  <si>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</si>
  <si>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</si>
  <si>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</si>
  <si>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</si>
  <si>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</si>
  <si>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</si>
  <si>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</si>
  <si>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</si>
  <si>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</si>
  <si>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</si>
  <si>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</si>
  <si>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</si>
  <si>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</si>
  <si>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</si>
  <si>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</si>
  <si>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</si>
  <si>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</si>
  <si>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</si>
  <si>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</si>
  <si>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</si>
  <si>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</si>
  <si>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</si>
  <si>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</si>
  <si>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</si>
  <si>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</si>
  <si>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</si>
  <si>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</si>
  <si>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</si>
  <si>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</si>
  <si>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</si>
  <si>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</si>
  <si>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</si>
  <si>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</si>
  <si>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</si>
  <si>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</si>
  <si>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</si>
  <si>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</si>
  <si>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</si>
  <si>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</si>
  <si>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</si>
  <si>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</si>
  <si>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</si>
  <si>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</si>
  <si>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</si>
  <si>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</si>
  <si>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</si>
  <si>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</si>
  <si>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</si>
  <si>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</si>
  <si>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</si>
  <si>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</si>
  <si>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</si>
  <si>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</si>
  <si>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</si>
  <si>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</si>
  <si>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</si>
  <si>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</si>
  <si>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</si>
  <si>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</si>
  <si>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</si>
  <si>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</si>
  <si>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</si>
  <si>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</si>
  <si>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</si>
  <si>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</si>
  <si>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</si>
  <si>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</si>
  <si>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</si>
  <si>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</si>
  <si>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</si>
  <si>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</si>
  <si>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</si>
  <si>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</si>
  <si>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</si>
  <si>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</si>
  <si>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</si>
  <si>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</si>
  <si>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</si>
  <si>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</si>
  <si>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</si>
  <si>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</si>
  <si>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</si>
  <si>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</si>
  <si>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</si>
  <si>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</si>
  <si>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</si>
  <si>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</si>
  <si>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</si>
  <si>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</si>
  <si>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</si>
  <si>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</si>
  <si>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</si>
  <si>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</si>
  <si>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</si>
  <si>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</si>
  <si>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</si>
  <si>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</si>
  <si>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</si>
  <si>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</si>
  <si>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</si>
  <si>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</si>
  <si>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</si>
  <si>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</si>
  <si>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</si>
  <si>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</si>
  <si>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</si>
  <si>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</si>
  <si>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</si>
  <si>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</si>
  <si>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</si>
  <si>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</si>
  <si>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</si>
  <si>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</si>
  <si>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</si>
  <si>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</si>
  <si>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</si>
  <si>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</si>
  <si>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</si>
  <si>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</si>
  <si>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</si>
  <si>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</si>
  <si>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</si>
  <si>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</si>
  <si>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</si>
  <si>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</si>
  <si>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</si>
  <si>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</si>
  <si>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</si>
  <si>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</si>
  <si>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</si>
  <si>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</si>
  <si>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</si>
  <si>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</si>
  <si>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</si>
  <si>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</si>
  <si>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</si>
  <si>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</si>
  <si>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</si>
  <si>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</si>
  <si>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</si>
  <si>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</si>
  <si>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</si>
  <si>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</si>
  <si>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</si>
  <si>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</si>
  <si>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</si>
  <si>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</si>
  <si>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</si>
  <si>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</si>
  <si>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</si>
  <si>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</si>
  <si>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</si>
  <si>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</si>
  <si>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</si>
  <si>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</si>
  <si>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</si>
  <si>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</si>
  <si>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</si>
  <si>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</si>
  <si>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</si>
  <si>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</si>
  <si>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</si>
  <si>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</si>
  <si>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</si>
  <si>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</si>
  <si>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</si>
  <si>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</si>
  <si>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</si>
  <si>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</si>
  <si>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</si>
  <si>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</si>
  <si>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</si>
  <si>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</si>
  <si>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</si>
  <si>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</si>
  <si>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</si>
  <si>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</si>
  <si>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</si>
  <si>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</si>
  <si>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</si>
  <si>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</si>
  <si>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</si>
  <si>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</si>
  <si>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</si>
  <si>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</si>
  <si>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</si>
  <si>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</si>
  <si>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</si>
  <si>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</si>
  <si>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</si>
  <si>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</si>
  <si>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</si>
  <si>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</si>
  <si>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</si>
  <si>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</si>
  <si>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</si>
  <si>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</si>
  <si>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</si>
  <si>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</si>
  <si>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</si>
  <si>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</si>
  <si>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</si>
  <si>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</si>
  <si>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</si>
  <si>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</si>
  <si>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</si>
  <si>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</si>
  <si>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</si>
  <si>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</si>
  <si>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</si>
  <si>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</si>
  <si>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</si>
  <si>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</si>
  <si>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</si>
  <si>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</si>
  <si>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</si>
  <si>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</si>
  <si>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</si>
  <si>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</si>
  <si>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</si>
  <si>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</si>
  <si>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</si>
  <si>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</si>
  <si>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</si>
  <si>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</si>
  <si>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</si>
  <si>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</si>
  <si>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</si>
  <si>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</si>
  <si>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</si>
  <si>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</si>
  <si>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</si>
  <si>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</si>
  <si>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</si>
  <si>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</si>
  <si>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</si>
  <si>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</si>
  <si>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</si>
  <si>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</si>
  <si>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</si>
  <si>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</si>
  <si>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</si>
  <si>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</si>
  <si>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</si>
  <si>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</si>
  <si>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</si>
  <si>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</si>
  <si>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</si>
  <si>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</si>
  <si>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</si>
  <si>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</si>
  <si>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</si>
  <si>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</si>
  <si>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</si>
  <si>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</si>
  <si>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</si>
  <si>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</si>
  <si>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</si>
  <si>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</si>
  <si>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</si>
  <si>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</si>
  <si>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</si>
  <si>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</si>
  <si>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</si>
  <si>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</si>
  <si>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</si>
  <si>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</si>
  <si>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</si>
  <si>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</si>
  <si>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</si>
  <si>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</si>
  <si>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</si>
  <si>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</si>
  <si>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</si>
  <si>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</si>
  <si>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</si>
  <si>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</si>
  <si>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</si>
  <si>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</si>
  <si>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</si>
  <si>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</si>
  <si>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</si>
  <si>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</si>
  <si>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</si>
  <si>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</si>
  <si>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</si>
  <si>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</si>
  <si>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</si>
  <si>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</si>
  <si>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</si>
  <si>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</si>
  <si>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</si>
  <si>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</si>
  <si>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</si>
  <si>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</si>
  <si>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</si>
  <si>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</si>
  <si>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</si>
  <si>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</si>
  <si>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</si>
  <si>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</si>
  <si>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</si>
  <si>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</si>
  <si>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</si>
  <si>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</si>
  <si>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</si>
  <si>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</si>
  <si>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</si>
  <si>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</si>
  <si>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</si>
  <si>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</si>
  <si>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</si>
  <si>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</si>
  <si>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</si>
  <si>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</si>
  <si>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</si>
  <si>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</si>
  <si>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</si>
  <si>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</si>
  <si>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</si>
  <si>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</si>
  <si>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</si>
  <si>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</si>
  <si>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</si>
  <si>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</si>
  <si>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</si>
  <si>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</si>
  <si>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</si>
  <si>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</si>
  <si>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</si>
  <si>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</si>
  <si>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</si>
  <si>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</si>
  <si>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</si>
  <si>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</si>
  <si>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</si>
  <si>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</si>
  <si>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</si>
  <si>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</si>
  <si>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</si>
  <si>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</si>
  <si>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</si>
  <si>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</si>
  <si>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</si>
  <si>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</si>
  <si>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</si>
  <si>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</si>
  <si>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</si>
  <si>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</si>
  <si>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</si>
  <si>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</si>
  <si>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</si>
  <si>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</si>
  <si>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</si>
  <si>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</si>
  <si>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</si>
  <si>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</si>
  <si>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</si>
  <si>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</si>
  <si>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</si>
  <si>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</si>
  <si>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</si>
  <si>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</si>
  <si>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</si>
  <si>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</si>
  <si>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</si>
  <si>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</si>
  <si>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</si>
  <si>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</si>
  <si>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</si>
  <si>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</si>
  <si>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</si>
  <si>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</si>
  <si>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</si>
  <si>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</si>
  <si>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</si>
  <si>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</si>
  <si>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</si>
  <si>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</si>
  <si>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</si>
  <si>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</si>
  <si>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</si>
  <si>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</si>
  <si>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</si>
  <si>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</si>
  <si>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</si>
  <si>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</si>
  <si>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</si>
  <si>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</si>
  <si>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</si>
  <si>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</si>
  <si>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</si>
  <si>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</si>
  <si>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</si>
  <si>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</si>
  <si>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</si>
  <si>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</si>
  <si>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</si>
  <si>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</si>
  <si>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</si>
  <si>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</si>
  <si>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</si>
  <si>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</si>
  <si>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</si>
  <si>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</si>
  <si>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</si>
  <si>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</si>
  <si>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</si>
  <si>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</si>
  <si>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</si>
  <si>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</si>
  <si>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</si>
  <si>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</si>
  <si>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</si>
  <si>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</si>
  <si>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</si>
  <si>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</si>
  <si>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</si>
  <si>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</si>
  <si>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</si>
  <si>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</si>
  <si>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</si>
  <si>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</si>
  <si>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</si>
  <si>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</si>
  <si>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</si>
  <si>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</si>
  <si>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</si>
  <si>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</si>
  <si>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</si>
  <si>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</si>
  <si>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</si>
  <si>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</si>
  <si>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</si>
  <si>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</si>
  <si>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</si>
  <si>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</si>
  <si>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</si>
  <si>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</si>
  <si>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</si>
  <si>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</si>
  <si>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</si>
  <si>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</si>
  <si>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</si>
  <si>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</si>
  <si>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</si>
  <si>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</si>
  <si>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</si>
  <si>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</si>
  <si>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</si>
  <si>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</si>
  <si>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</si>
  <si>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</si>
  <si>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</si>
  <si>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</si>
  <si>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</si>
  <si>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</si>
  <si>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</si>
  <si>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</si>
  <si>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</si>
  <si>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</si>
  <si>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</si>
  <si>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</si>
  <si>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</si>
  <si>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</si>
  <si>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</si>
  <si>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</si>
  <si>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</si>
  <si>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</si>
  <si>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</si>
  <si>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</si>
  <si>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</si>
  <si>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</si>
  <si>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</si>
  <si>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</si>
  <si>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</si>
  <si>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</si>
  <si>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</si>
  <si>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</si>
  <si>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</si>
  <si>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</si>
  <si>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</si>
  <si>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</si>
  <si>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</si>
  <si>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</si>
  <si>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</si>
  <si>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</si>
  <si>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</si>
  <si>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</si>
  <si>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</si>
  <si>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</si>
  <si>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</si>
  <si>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</si>
  <si>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</si>
  <si>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</si>
  <si>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</si>
  <si>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</si>
  <si>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</si>
  <si>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</si>
  <si>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</si>
  <si>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</si>
  <si>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</si>
  <si>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</si>
  <si>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</si>
  <si>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</si>
  <si>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</si>
  <si>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</si>
  <si>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</si>
  <si>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</si>
  <si>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</si>
  <si>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</si>
  <si>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</si>
  <si>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</si>
  <si>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</si>
  <si>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</si>
  <si>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</si>
  <si>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</si>
  <si>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</si>
  <si>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</si>
  <si>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</si>
  <si>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</si>
  <si>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</si>
  <si>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</si>
  <si>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</si>
  <si>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</si>
  <si>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</si>
  <si>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</si>
  <si>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</si>
  <si>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</si>
  <si>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</si>
  <si>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</si>
  <si>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</si>
  <si>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</si>
  <si>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</si>
  <si>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</si>
  <si>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</si>
  <si>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</si>
  <si>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</si>
  <si>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</si>
  <si>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</si>
  <si>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</si>
  <si>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</si>
  <si>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</si>
  <si>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</si>
  <si>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</si>
  <si>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</si>
  <si>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</si>
  <si>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</si>
  <si>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</si>
  <si>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</si>
  <si>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</si>
  <si>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</si>
  <si>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</si>
  <si>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</si>
  <si>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</si>
  <si>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</si>
  <si>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</si>
  <si>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</si>
  <si>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</si>
  <si>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</si>
  <si>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</si>
  <si>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</si>
  <si>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</si>
  <si>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</si>
  <si>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</si>
  <si>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</si>
  <si>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</si>
  <si>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</si>
  <si>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</si>
  <si>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</si>
  <si>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</si>
  <si>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</si>
  <si>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</si>
  <si>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</si>
  <si>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</si>
  <si>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</si>
  <si>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</si>
  <si>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</si>
  <si>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</si>
  <si>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</si>
  <si>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</si>
  <si>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</si>
  <si>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</si>
  <si>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</si>
  <si>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</si>
  <si>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</si>
  <si>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</si>
  <si>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</si>
  <si>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</si>
  <si>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</si>
  <si>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</si>
  <si>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</si>
  <si>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</si>
  <si>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</si>
  <si>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</si>
  <si>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</si>
  <si>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</si>
  <si>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</si>
  <si>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</si>
  <si>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</si>
  <si>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</si>
  <si>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</si>
  <si>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</si>
  <si>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</si>
  <si>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</si>
  <si>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</si>
  <si>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</si>
  <si>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</si>
  <si>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</si>
  <si>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</si>
  <si>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</si>
  <si>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</si>
  <si>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</si>
  <si>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</si>
  <si>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</si>
  <si>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</si>
  <si>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</si>
  <si>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</si>
  <si>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</si>
  <si>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</si>
  <si>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</si>
  <si>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</si>
  <si>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</si>
  <si>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</si>
  <si>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</si>
  <si>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</si>
  <si>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</si>
  <si>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</si>
  <si>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</si>
  <si>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</si>
  <si>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</si>
  <si>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</si>
  <si>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</si>
  <si>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</si>
  <si>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</si>
  <si>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</si>
  <si>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</si>
  <si>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</si>
  <si>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</si>
  <si>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</si>
  <si>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</si>
  <si>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</si>
  <si>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</si>
  <si>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</si>
  <si>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</si>
  <si>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</si>
  <si>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</si>
  <si>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</si>
  <si>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</si>
  <si>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</si>
  <si>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</si>
  <si>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</si>
  <si>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</si>
  <si>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</si>
  <si>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</si>
  <si>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</si>
  <si>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</si>
  <si>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</si>
  <si>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</si>
  <si>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</si>
  <si>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</si>
  <si>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</si>
  <si>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</si>
  <si>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</si>
  <si>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</si>
  <si>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</si>
  <si>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</si>
  <si>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</si>
  <si>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</si>
  <si>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</si>
  <si>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</si>
  <si>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</si>
  <si>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</si>
  <si>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</si>
  <si>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</si>
  <si>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</si>
  <si>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</si>
  <si>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</si>
  <si>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</si>
  <si>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</si>
  <si>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</si>
  <si>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</si>
  <si>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</si>
  <si>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</si>
  <si>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</si>
  <si>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</si>
  <si>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</si>
  <si>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</si>
  <si>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</si>
  <si>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</si>
  <si>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</si>
  <si>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</si>
  <si>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</si>
  <si>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</si>
  <si>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</si>
  <si>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</si>
  <si>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</si>
  <si>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</si>
  <si>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</si>
  <si>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</si>
  <si>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</si>
  <si>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</si>
  <si>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</si>
  <si>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</si>
  <si>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</si>
  <si>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</si>
  <si>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</si>
  <si>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</si>
  <si>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</si>
  <si>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</si>
  <si>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</si>
  <si>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</si>
  <si>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</si>
  <si>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</si>
  <si>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</si>
  <si>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</si>
  <si>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</si>
  <si>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</si>
  <si>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</si>
  <si>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</si>
  <si>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</si>
  <si>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</si>
  <si>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</si>
  <si>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</si>
  <si>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</si>
  <si>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</si>
  <si>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</si>
  <si>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</si>
  <si>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</si>
  <si>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</si>
  <si>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</si>
  <si>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</si>
  <si>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</si>
  <si>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</si>
  <si>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</si>
  <si>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</si>
  <si>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</si>
  <si>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</si>
  <si>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</si>
  <si>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</si>
  <si>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</si>
  <si>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</si>
  <si>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</si>
  <si>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</si>
  <si>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</si>
  <si>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</si>
  <si>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</si>
  <si>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</si>
  <si>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</si>
  <si>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</si>
  <si>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</si>
  <si>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</si>
  <si>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</si>
  <si>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</si>
  <si>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</si>
  <si>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</si>
  <si>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</si>
  <si>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</si>
  <si>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</si>
  <si>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</si>
  <si>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</si>
  <si>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</si>
  <si>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</si>
  <si>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</si>
  <si>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</si>
  <si>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</si>
  <si>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</si>
  <si>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</si>
  <si>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</si>
  <si>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</si>
  <si>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</si>
  <si>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</si>
  <si>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</si>
  <si>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</si>
  <si>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</si>
  <si>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</si>
  <si>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</si>
  <si>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</si>
  <si>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</si>
  <si>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</si>
  <si>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</si>
  <si>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</si>
  <si>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</si>
  <si>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</si>
  <si>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</si>
  <si>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</si>
  <si>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</si>
  <si>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</si>
  <si>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</si>
  <si>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</si>
  <si>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</si>
  <si>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</si>
  <si>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</si>
  <si>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</si>
  <si>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</si>
  <si>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</si>
  <si>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</si>
  <si>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</si>
  <si>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</si>
  <si>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</si>
  <si>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</si>
  <si>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</si>
  <si>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</si>
  <si>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</si>
  <si>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</si>
  <si>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</si>
  <si>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</si>
  <si>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</si>
  <si>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</si>
  <si>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</si>
  <si>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</si>
  <si>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</si>
  <si>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</si>
  <si>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</si>
  <si>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</si>
  <si>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</si>
  <si>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</si>
  <si>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</si>
  <si>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</si>
  <si>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</si>
  <si>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</si>
  <si>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</si>
  <si>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</si>
  <si>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</si>
  <si>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</si>
  <si>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</si>
  <si>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</si>
  <si>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</si>
  <si>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</si>
  <si>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</si>
  <si>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</si>
  <si>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</si>
  <si>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</si>
  <si>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</si>
  <si>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</si>
  <si>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</si>
  <si>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</si>
  <si>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</si>
  <si>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</si>
  <si>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</si>
  <si>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</si>
  <si>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</si>
  <si>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</si>
  <si>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</si>
  <si>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</si>
  <si>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</si>
  <si>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</si>
  <si>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</si>
  <si>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</si>
  <si>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</si>
  <si>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</si>
  <si>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</si>
  <si>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</si>
  <si>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</si>
  <si>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</si>
  <si>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</si>
  <si>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</si>
  <si>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</si>
  <si>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</si>
  <si>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</si>
  <si>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</si>
  <si>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</si>
  <si>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</si>
  <si>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</si>
  <si>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</si>
  <si>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</si>
  <si>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</si>
  <si>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</si>
  <si>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</si>
  <si>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</si>
  <si>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</si>
  <si>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</si>
  <si>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</si>
  <si>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</si>
  <si>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</si>
  <si>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</si>
  <si>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</si>
  <si>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</si>
  <si>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</si>
  <si>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</si>
  <si>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</si>
  <si>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</si>
  <si>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</si>
  <si>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</si>
  <si>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</si>
  <si>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</si>
  <si>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</si>
  <si>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</si>
  <si>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</si>
  <si>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</si>
  <si>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</si>
  <si>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</si>
  <si>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</si>
  <si>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</si>
  <si>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</si>
  <si>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</si>
  <si>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</si>
  <si>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</si>
  <si>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</si>
  <si>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</si>
  <si>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</si>
  <si>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</si>
  <si>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</si>
  <si>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</si>
  <si>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</si>
  <si>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</si>
  <si>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</si>
  <si>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</si>
  <si>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</si>
  <si>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</si>
  <si>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</si>
  <si>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</si>
  <si>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</si>
  <si>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</si>
  <si>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</si>
  <si>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</si>
  <si>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</si>
  <si>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</si>
  <si>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</si>
  <si>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</si>
  <si>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</si>
  <si>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</si>
  <si>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</si>
  <si>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</si>
  <si>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</si>
  <si>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</si>
  <si>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</si>
  <si>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</si>
  <si>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</si>
  <si>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</si>
  <si>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</si>
  <si>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</si>
  <si>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</si>
  <si>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</si>
  <si>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</si>
  <si>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</si>
  <si>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</si>
  <si>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</si>
  <si>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</si>
  <si>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</si>
  <si>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</si>
  <si>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</si>
  <si>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</si>
  <si>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</si>
  <si>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</si>
  <si>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</si>
  <si>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</si>
  <si>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</si>
  <si>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</si>
  <si>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</si>
  <si>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</si>
  <si>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</si>
  <si>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</si>
  <si>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</si>
  <si>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</si>
  <si>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</si>
  <si>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</si>
  <si>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</si>
  <si>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</si>
  <si>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</si>
  <si>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</si>
  <si>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</si>
  <si>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</si>
  <si>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</si>
  <si>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</si>
  <si>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</si>
  <si>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</si>
  <si>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</si>
  <si>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</si>
  <si>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</si>
  <si>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</si>
  <si>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</si>
  <si>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</si>
  <si>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</si>
  <si>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</si>
  <si>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</si>
  <si>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</si>
  <si>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</si>
  <si>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</si>
  <si>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</si>
  <si>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</si>
  <si>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</si>
  <si>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</si>
  <si>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</si>
  <si>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</si>
  <si>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</si>
  <si>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</si>
  <si>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</si>
  <si>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</si>
  <si>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</si>
  <si>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</si>
  <si>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</si>
  <si>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</si>
  <si>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</si>
  <si>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</si>
  <si>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</si>
  <si>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</si>
  <si>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</si>
  <si>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</si>
  <si>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</si>
  <si>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</si>
  <si>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</si>
  <si>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</si>
  <si>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</si>
  <si>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</si>
  <si>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</si>
  <si>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</si>
  <si>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</si>
  <si>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</si>
  <si>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</si>
  <si>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</si>
  <si>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</si>
  <si>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</si>
  <si>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</si>
  <si>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</si>
  <si>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</si>
  <si>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</si>
  <si>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</si>
  <si>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</si>
  <si>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</si>
  <si>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</si>
  <si>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</si>
  <si>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</si>
  <si>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</si>
  <si>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</si>
  <si>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</si>
  <si>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</si>
  <si>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</si>
  <si>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</si>
  <si>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</si>
  <si>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</si>
  <si>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</si>
  <si>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</si>
  <si>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</si>
  <si>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</si>
  <si>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</si>
  <si>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</si>
  <si>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</si>
  <si>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</si>
  <si>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</si>
  <si>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</si>
  <si>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</si>
  <si>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</si>
  <si>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</si>
  <si>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</si>
  <si>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</si>
  <si>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</si>
  <si>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</si>
  <si>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</si>
  <si>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</si>
  <si>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</si>
  <si>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</si>
  <si>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</si>
  <si>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</si>
  <si>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</si>
  <si>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</si>
  <si>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</si>
  <si>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</si>
  <si>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</si>
  <si>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</si>
  <si>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</si>
  <si>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</si>
  <si>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</si>
  <si>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</si>
  <si>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</si>
  <si>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</si>
  <si>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</si>
  <si>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</si>
  <si>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</si>
  <si>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</si>
  <si>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</si>
  <si>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</si>
  <si>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</si>
  <si>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</si>
  <si>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</si>
  <si>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</si>
  <si>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</si>
  <si>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</si>
  <si>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</si>
  <si>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</si>
  <si>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</si>
  <si>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</si>
  <si>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</si>
  <si>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</si>
  <si>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</si>
  <si>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</si>
  <si>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</si>
  <si>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</si>
  <si>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</si>
  <si>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</si>
  <si>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</si>
  <si>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</si>
  <si>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</si>
  <si>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</si>
  <si>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</si>
  <si>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</si>
  <si>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</si>
  <si>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</si>
  <si>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</si>
  <si>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</si>
  <si>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</si>
  <si>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</si>
  <si>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</si>
  <si>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</si>
  <si>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</si>
  <si>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</si>
  <si>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</si>
  <si>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</si>
  <si>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</si>
  <si>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</si>
  <si>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</si>
  <si>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</si>
  <si>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</si>
  <si>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</si>
  <si>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</si>
  <si>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</si>
  <si>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</si>
  <si>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</si>
  <si>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</si>
  <si>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</si>
  <si>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</si>
  <si>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</si>
  <si>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</si>
  <si>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</si>
  <si>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</si>
  <si>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</si>
  <si>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</si>
  <si>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</si>
  <si>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</si>
  <si>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</si>
  <si>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</si>
  <si>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</si>
  <si>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</si>
  <si>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</si>
  <si>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</si>
  <si>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</si>
  <si>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</si>
  <si>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</si>
  <si>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</si>
  <si>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</si>
  <si>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</si>
  <si>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</si>
  <si>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</si>
  <si>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</si>
  <si>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</si>
  <si>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</si>
  <si>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</si>
  <si>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</si>
  <si>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</si>
  <si>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</si>
  <si>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</si>
  <si>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</si>
  <si>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</si>
  <si>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</si>
  <si>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</si>
  <si>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</si>
  <si>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</si>
  <si>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</si>
  <si>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</si>
  <si>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</si>
  <si>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</si>
  <si>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</si>
  <si>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</si>
  <si>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</si>
  <si>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</si>
  <si>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</si>
  <si>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</si>
  <si>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</si>
  <si>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</si>
  <si>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</si>
  <si>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</si>
  <si>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</si>
  <si>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</si>
  <si>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</si>
  <si>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</si>
  <si>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</si>
  <si>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</si>
  <si>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</si>
  <si>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</si>
  <si>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</si>
  <si>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</si>
  <si>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</si>
  <si>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</si>
  <si>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</si>
  <si>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</si>
  <si>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</si>
  <si>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</si>
  <si>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</si>
  <si>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</si>
  <si>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</si>
  <si>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</si>
  <si>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</si>
  <si>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</si>
  <si>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</si>
  <si>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</si>
  <si>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</si>
  <si>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</si>
  <si>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</si>
  <si>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</si>
  <si>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</si>
  <si>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</si>
  <si>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</si>
  <si>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</si>
  <si>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</si>
  <si>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</si>
  <si>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</si>
  <si>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</si>
  <si>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</si>
  <si>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</si>
  <si>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</si>
  <si>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</si>
  <si>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</si>
  <si>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</si>
  <si>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</si>
  <si>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</si>
  <si>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</si>
  <si>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</si>
  <si>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</si>
  <si>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</si>
  <si>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</si>
  <si>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</si>
  <si>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</si>
  <si>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</si>
  <si>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</si>
  <si>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</si>
  <si>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</si>
  <si>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</si>
  <si>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</si>
  <si>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</si>
  <si>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</si>
  <si>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</si>
  <si>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</si>
  <si>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</si>
  <si>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</si>
  <si>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</si>
  <si>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</si>
  <si>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</si>
  <si>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</si>
  <si>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</si>
  <si>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</si>
  <si>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</si>
  <si>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</si>
  <si>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</si>
  <si>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</si>
  <si>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</si>
  <si>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</si>
  <si>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</si>
  <si>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</si>
  <si>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</si>
  <si>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</si>
  <si>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</si>
  <si>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</si>
  <si>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</si>
  <si>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</si>
  <si>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</si>
  <si>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</si>
  <si>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</si>
  <si>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</si>
  <si>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</si>
  <si>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</si>
  <si>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</si>
  <si>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</si>
  <si>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</si>
  <si>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</si>
  <si>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</si>
  <si>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</si>
  <si>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</si>
  <si>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</si>
  <si>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</si>
  <si>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</si>
  <si>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</si>
  <si>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</si>
  <si>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</si>
  <si>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</si>
  <si>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</si>
  <si>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</si>
  <si>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</si>
  <si>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</si>
  <si>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</si>
  <si>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</si>
  <si>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</si>
  <si>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</si>
  <si>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</si>
  <si>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</si>
  <si>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</si>
  <si>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</si>
  <si>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</si>
  <si>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</si>
  <si>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</si>
  <si>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</si>
  <si>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</si>
  <si>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</si>
  <si>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</si>
  <si>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</si>
  <si>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</si>
  <si>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</si>
  <si>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</si>
  <si>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</si>
  <si>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</si>
  <si>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</si>
  <si>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</si>
  <si>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</si>
  <si>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</si>
  <si>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</si>
  <si>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</si>
  <si>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</si>
  <si>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</si>
  <si>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</si>
  <si>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</si>
  <si>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</si>
  <si>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</si>
  <si>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</si>
  <si>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</si>
  <si>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</si>
  <si>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</si>
  <si>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</si>
  <si>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</si>
  <si>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</si>
  <si>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</si>
  <si>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</si>
  <si>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</si>
  <si>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</si>
  <si>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</si>
  <si>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</si>
  <si>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</si>
  <si>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</si>
  <si>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</si>
  <si>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</si>
  <si>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</si>
  <si>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</si>
  <si>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</si>
  <si>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</si>
  <si>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</si>
  <si>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</si>
  <si>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</si>
  <si>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</si>
  <si>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</si>
  <si>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</si>
  <si>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</si>
  <si>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</si>
  <si>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</si>
  <si>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</si>
  <si>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</si>
  <si>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</si>
  <si>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</si>
  <si>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</si>
  <si>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</si>
  <si>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</si>
  <si>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</si>
  <si>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</si>
  <si>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</si>
  <si>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</si>
  <si>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</si>
  <si>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</si>
  <si>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</si>
  <si>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</si>
  <si>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</si>
  <si>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</si>
  <si>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</si>
  <si>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</si>
  <si>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</si>
  <si>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</si>
  <si>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</si>
  <si>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</si>
  <si>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</si>
  <si>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</si>
  <si>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</si>
  <si>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</si>
  <si>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</si>
  <si>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</si>
  <si>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</si>
  <si>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</si>
  <si>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</si>
  <si>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</si>
  <si>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</si>
  <si>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</si>
  <si>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</si>
  <si>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</si>
  <si>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</si>
  <si>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</si>
  <si>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</si>
  <si>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</si>
  <si>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</si>
  <si>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</si>
  <si>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</si>
  <si>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</si>
  <si>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</si>
  <si>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</si>
  <si>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</si>
  <si>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</si>
  <si>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</si>
  <si>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</si>
  <si>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</si>
  <si>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</si>
  <si>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</si>
  <si>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</si>
  <si>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</si>
  <si>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</si>
  <si>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</si>
  <si>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</si>
  <si>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</si>
  <si>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</si>
  <si>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</si>
  <si>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</si>
  <si>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</si>
  <si>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</si>
  <si>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</si>
  <si>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</si>
  <si>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</si>
  <si>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</si>
  <si>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</si>
  <si>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</si>
  <si>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</si>
  <si>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</si>
  <si>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</si>
  <si>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</si>
  <si>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</si>
  <si>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</si>
  <si>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</si>
  <si>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</si>
  <si>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</si>
  <si>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</si>
  <si>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</si>
  <si>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</si>
  <si>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</si>
  <si>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</si>
  <si>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</si>
  <si>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</si>
  <si>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</si>
  <si>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</si>
  <si>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</si>
  <si>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</si>
  <si>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</si>
  <si>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</si>
  <si>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</si>
  <si>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</si>
  <si>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</si>
  <si>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</si>
  <si>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</si>
  <si>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</si>
  <si>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</si>
  <si>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</si>
  <si>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</si>
  <si>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</si>
  <si>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</si>
  <si>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</si>
  <si>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</si>
  <si>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</si>
  <si>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</si>
  <si>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</si>
  <si>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</si>
  <si>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</si>
  <si>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</si>
  <si>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</si>
  <si>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</si>
  <si>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</si>
  <si>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</si>
  <si>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</si>
  <si>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</si>
  <si>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</si>
  <si>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</si>
  <si>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</si>
  <si>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</si>
  <si>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</si>
  <si>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</si>
  <si>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</si>
  <si>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</si>
  <si>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</si>
  <si>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</si>
  <si>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</si>
  <si>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</si>
  <si>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</si>
  <si>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</si>
  <si>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</si>
  <si>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</si>
  <si>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</si>
  <si>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</si>
  <si>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</si>
  <si>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</si>
  <si>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</si>
  <si>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</si>
  <si>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</si>
  <si>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</si>
  <si>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</si>
  <si>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</si>
  <si>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</si>
  <si>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</si>
  <si>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</si>
  <si>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</si>
  <si>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</si>
  <si>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</si>
  <si>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</si>
  <si>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</si>
  <si>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</si>
  <si>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</si>
  <si>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</si>
  <si>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</si>
  <si>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</si>
  <si>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</si>
  <si>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</si>
  <si>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</si>
  <si>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</si>
  <si>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</si>
  <si>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</si>
  <si>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</si>
  <si>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</si>
  <si>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</si>
  <si>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</si>
  <si>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</si>
  <si>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</si>
  <si>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</si>
  <si>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</si>
  <si>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</si>
  <si>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</si>
  <si>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</si>
  <si>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</si>
  <si>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</si>
  <si>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</si>
  <si>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</si>
  <si>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</si>
  <si>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</si>
  <si>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</si>
  <si>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</si>
  <si>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</si>
  <si>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</si>
  <si>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</si>
  <si>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</si>
  <si>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</si>
  <si>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</si>
  <si>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</si>
  <si>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</si>
  <si>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</si>
  <si>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</si>
  <si>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</si>
  <si>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</si>
  <si>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</si>
  <si>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</si>
  <si>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</si>
  <si>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</si>
  <si>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</si>
  <si>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</si>
  <si>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</si>
  <si>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</si>
  <si>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</si>
  <si>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</si>
  <si>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</si>
  <si>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</si>
  <si>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</si>
  <si>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</si>
  <si>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</si>
  <si>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</si>
  <si>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</si>
  <si>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</si>
  <si>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</si>
  <si>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</si>
  <si>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</si>
  <si>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</si>
  <si>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</si>
  <si>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</si>
  <si>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</si>
  <si>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</si>
  <si>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</si>
  <si>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</si>
  <si>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</si>
  <si>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</si>
  <si>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</si>
  <si>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</si>
  <si>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</si>
  <si>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</si>
  <si>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</si>
  <si>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</si>
  <si>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</si>
  <si>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</si>
  <si>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</si>
  <si>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</si>
  <si>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</si>
  <si>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</si>
  <si>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</si>
  <si>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</si>
  <si>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</si>
  <si>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</si>
  <si>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</si>
  <si>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</si>
  <si>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</si>
  <si>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</si>
  <si>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</si>
  <si>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</si>
  <si>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</si>
  <si>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</si>
  <si>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</si>
  <si>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</si>
  <si>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</si>
  <si>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</si>
  <si>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</si>
  <si>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</si>
  <si>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</si>
  <si>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</si>
  <si>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</si>
  <si>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</si>
  <si>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</si>
  <si>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</si>
  <si>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</si>
  <si>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</si>
  <si>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</si>
  <si>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</si>
  <si>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</si>
  <si>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</si>
  <si>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</si>
  <si>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</si>
  <si>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</si>
  <si>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</si>
  <si>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</si>
  <si>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</si>
  <si>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</si>
  <si>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</si>
  <si>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</si>
  <si>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</si>
  <si>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</si>
  <si>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</si>
  <si>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</si>
  <si>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</si>
  <si>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</si>
  <si>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</si>
  <si>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</si>
  <si>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</si>
  <si>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</si>
  <si>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</si>
  <si>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</si>
  <si>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</si>
  <si>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</si>
  <si>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</si>
  <si>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</si>
  <si>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</si>
  <si>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</si>
  <si>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</si>
  <si>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</si>
  <si>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</si>
  <si>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</si>
  <si>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</si>
  <si>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</si>
  <si>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</si>
  <si>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</si>
  <si>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</si>
  <si>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</si>
  <si>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</si>
  <si>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</si>
  <si>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</si>
  <si>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</si>
  <si>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</si>
  <si>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</si>
  <si>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</si>
  <si>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</si>
  <si>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</si>
  <si>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</si>
  <si>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</si>
  <si>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</si>
  <si>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</si>
  <si>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</si>
  <si>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</si>
  <si>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</si>
  <si>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</si>
  <si>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</si>
  <si>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</si>
  <si>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</si>
  <si>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</si>
  <si>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</si>
  <si>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</si>
  <si>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</si>
  <si>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</si>
  <si>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</si>
  <si>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</si>
  <si>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</si>
  <si>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</si>
  <si>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</si>
  <si>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</si>
  <si>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</si>
  <si>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</si>
  <si>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</si>
  <si>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</si>
  <si>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</si>
  <si>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</si>
  <si>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</si>
  <si>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</si>
  <si>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</si>
  <si>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</si>
  <si>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</si>
  <si>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</si>
  <si>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</si>
  <si>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</si>
  <si>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</si>
  <si>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</si>
  <si>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</si>
  <si>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</si>
  <si>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</si>
  <si>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</si>
  <si>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</si>
  <si>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</si>
  <si>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</si>
  <si>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</si>
  <si>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</si>
  <si>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</si>
  <si>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</si>
  <si>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</si>
  <si>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</si>
  <si>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</si>
  <si>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</si>
  <si>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</si>
  <si>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</si>
  <si>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</si>
  <si>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</si>
  <si>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</si>
  <si>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</si>
  <si>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</si>
  <si>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</si>
  <si>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</si>
  <si>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</si>
  <si>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</si>
  <si>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</si>
  <si>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</si>
  <si>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</si>
  <si>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</si>
  <si>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</si>
  <si>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</si>
  <si>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</si>
  <si>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</si>
  <si>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</si>
  <si>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</si>
  <si>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</si>
  <si>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</si>
  <si>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</si>
  <si>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</si>
  <si>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</si>
  <si>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</si>
  <si>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</si>
  <si>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</si>
  <si>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</si>
  <si>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</si>
  <si>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</si>
  <si>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</si>
  <si>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</si>
  <si>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</si>
  <si>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</si>
  <si>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</si>
  <si>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</si>
  <si>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</si>
  <si>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</si>
  <si>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</si>
  <si>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</si>
  <si>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</si>
  <si>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</si>
  <si>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</si>
  <si>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</si>
  <si>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</si>
  <si>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</si>
  <si>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</si>
  <si>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</si>
  <si>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</si>
  <si>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</si>
  <si>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</si>
  <si>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</si>
  <si>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</si>
  <si>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</si>
  <si>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</si>
  <si>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</si>
  <si>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</si>
  <si>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</si>
  <si>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</si>
  <si>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</si>
  <si>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</si>
  <si>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</si>
  <si>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</si>
  <si>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</si>
  <si>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</si>
  <si>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</si>
  <si>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</si>
  <si>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</si>
  <si>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</si>
  <si>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</si>
  <si>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</si>
  <si>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</si>
  <si>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</si>
  <si>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</si>
  <si>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</si>
  <si>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</si>
  <si>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</si>
  <si>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</si>
  <si>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</si>
  <si>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</si>
  <si>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</si>
  <si>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</si>
  <si>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</si>
  <si>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</si>
  <si>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</si>
  <si>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</si>
  <si>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</si>
  <si>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</si>
  <si>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</si>
  <si>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</si>
  <si>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</si>
  <si>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</si>
  <si>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</si>
  <si>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</si>
  <si>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</si>
  <si>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</si>
  <si>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</si>
  <si>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</si>
  <si>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</si>
  <si>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</si>
  <si>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</si>
  <si>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</si>
  <si>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</si>
  <si>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</si>
  <si>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</si>
  <si>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</si>
  <si>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</si>
  <si>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</si>
  <si>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</si>
  <si>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</si>
  <si>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</si>
  <si>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</si>
  <si>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</si>
  <si>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</si>
  <si>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</si>
  <si>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</si>
  <si>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</si>
  <si>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</si>
  <si>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</si>
  <si>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</si>
  <si>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</si>
  <si>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</si>
  <si>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</si>
  <si>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</si>
  <si>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</si>
  <si>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</si>
  <si>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</si>
  <si>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</si>
  <si>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</si>
  <si>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</si>
  <si>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</si>
  <si>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</si>
  <si>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</si>
  <si>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</si>
  <si>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</si>
  <si>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</si>
  <si>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</si>
  <si>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</si>
  <si>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</si>
  <si>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</si>
  <si>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</si>
  <si>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</si>
  <si>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</si>
  <si>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</si>
  <si>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</si>
  <si>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</si>
  <si>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</si>
  <si>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</si>
  <si>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</si>
  <si>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</si>
  <si>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</si>
  <si>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</si>
  <si>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</si>
  <si>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</si>
  <si>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</si>
  <si>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</si>
  <si>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</si>
  <si>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</si>
  <si>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</si>
  <si>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</si>
  <si>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</si>
  <si>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</si>
  <si>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</si>
  <si>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</si>
  <si>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</si>
  <si>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</si>
  <si>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</si>
  <si>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</si>
  <si>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</si>
  <si>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</si>
  <si>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</si>
  <si>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</si>
  <si>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</si>
  <si>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</si>
  <si>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</si>
  <si>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</si>
  <si>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</si>
  <si>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</si>
  <si>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</si>
  <si>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</si>
  <si>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</si>
  <si>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</si>
  <si>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</si>
  <si>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</si>
  <si>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</si>
  <si>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</si>
  <si>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</si>
  <si>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</si>
  <si>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</si>
  <si>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</si>
  <si>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</si>
  <si>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</si>
  <si>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</si>
  <si>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</si>
  <si>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</si>
  <si>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</si>
  <si>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</si>
  <si>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</si>
  <si>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</si>
  <si>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</si>
  <si>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</si>
  <si>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</si>
  <si>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</si>
  <si>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</si>
  <si>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</si>
  <si>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</si>
  <si>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</si>
  <si>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</si>
  <si>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</si>
  <si>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</si>
  <si>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</si>
  <si>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</si>
  <si>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</si>
  <si>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</si>
  <si>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</si>
  <si>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</si>
  <si>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</si>
  <si>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</si>
  <si>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</si>
  <si>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</si>
  <si>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</si>
  <si>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</si>
  <si>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</si>
  <si>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</si>
  <si>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</si>
  <si>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</si>
  <si>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</si>
  <si>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</si>
  <si>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</si>
  <si>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</si>
  <si>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</si>
  <si>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</si>
  <si>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</si>
  <si>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</si>
  <si>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</si>
  <si>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</si>
  <si>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</si>
  <si>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</si>
  <si>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</si>
  <si>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</si>
  <si>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</si>
  <si>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</si>
  <si>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</si>
  <si>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</si>
  <si>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</si>
  <si>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</si>
  <si>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</si>
  <si>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</si>
  <si>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</si>
  <si>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</si>
  <si>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</si>
  <si>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</si>
  <si>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</si>
  <si>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</si>
  <si>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</si>
  <si>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</si>
  <si>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</si>
  <si>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</si>
  <si>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</si>
  <si>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</si>
  <si>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</si>
  <si>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</si>
  <si>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</si>
  <si>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</si>
  <si>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</si>
  <si>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</si>
  <si>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</si>
  <si>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</si>
  <si>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</si>
  <si>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</si>
  <si>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</si>
  <si>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</si>
  <si>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</si>
  <si>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</si>
  <si>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</si>
  <si>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</si>
  <si>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</si>
  <si>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</si>
  <si>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</si>
  <si>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</si>
  <si>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</si>
  <si>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</si>
  <si>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</si>
  <si>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</si>
  <si>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</si>
  <si>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</si>
  <si>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</si>
  <si>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</si>
  <si>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</si>
  <si>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</si>
  <si>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</si>
  <si>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</si>
  <si>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</si>
  <si>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</si>
  <si>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</si>
  <si>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</si>
  <si>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</si>
  <si>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</si>
  <si>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</si>
  <si>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</si>
  <si>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</si>
  <si>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</si>
  <si>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</si>
  <si>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</si>
  <si>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</si>
  <si>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</si>
  <si>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</si>
  <si>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</si>
  <si>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</si>
  <si>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</si>
  <si>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</si>
  <si>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</si>
  <si>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</si>
  <si>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</si>
  <si>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</si>
  <si>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</si>
  <si>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</si>
  <si>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</si>
  <si>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</si>
  <si>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</si>
  <si>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</si>
  <si>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</si>
  <si>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</si>
  <si>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</si>
  <si>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</si>
  <si>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</si>
  <si>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</si>
  <si>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</si>
  <si>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</si>
  <si>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</si>
  <si>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</si>
  <si>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</si>
  <si>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</si>
  <si>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</si>
  <si>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</si>
  <si>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</si>
  <si>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</si>
  <si>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</si>
  <si>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</si>
  <si>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</si>
  <si>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</si>
  <si>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</si>
  <si>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</si>
  <si>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</si>
  <si>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</si>
  <si>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</si>
  <si>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</si>
  <si>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</si>
  <si>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</si>
  <si>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</si>
  <si>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</si>
  <si>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</si>
  <si>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</si>
  <si>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</si>
  <si>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</si>
  <si>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</si>
  <si>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</si>
  <si>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</si>
  <si>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</si>
  <si>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</si>
  <si>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</si>
  <si>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</si>
  <si>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</si>
  <si>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</si>
  <si>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</si>
  <si>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</si>
  <si>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</si>
  <si>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</si>
  <si>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</si>
  <si>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</si>
  <si>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</si>
  <si>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</si>
  <si>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</si>
  <si>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</si>
  <si>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</si>
  <si>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</si>
  <si>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</si>
  <si>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</si>
  <si>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</si>
  <si>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</si>
  <si>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</si>
  <si>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</si>
  <si>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</si>
  <si>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</si>
  <si>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</si>
  <si>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</si>
  <si>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</si>
  <si>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</si>
  <si>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</si>
  <si>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</si>
  <si>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</si>
  <si>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</si>
  <si>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</si>
  <si>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</si>
  <si>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</si>
  <si>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</si>
  <si>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</si>
  <si>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</si>
  <si>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</si>
  <si>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</si>
  <si>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</si>
  <si>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</si>
  <si>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</si>
  <si>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</si>
  <si>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</si>
  <si>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</si>
  <si>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</si>
  <si>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</si>
  <si>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</si>
  <si>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</si>
  <si>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</si>
  <si>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</si>
  <si>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</si>
  <si>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</si>
  <si>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</si>
  <si>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</si>
  <si>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</si>
  <si>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</si>
  <si>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</si>
  <si>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</si>
  <si>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</si>
  <si>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</si>
  <si>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</si>
  <si>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</si>
  <si>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</si>
  <si>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</si>
  <si>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</si>
  <si>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</si>
  <si>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</si>
  <si>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</si>
  <si>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</si>
  <si>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</si>
  <si>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</si>
  <si>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</si>
  <si>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</si>
  <si>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</si>
  <si>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</si>
  <si>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</si>
  <si>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</si>
  <si>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</si>
  <si>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</si>
  <si>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</si>
  <si>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</si>
  <si>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</si>
  <si>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</si>
  <si>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</si>
  <si>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</si>
  <si>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</si>
  <si>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</si>
  <si>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</si>
  <si>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</si>
  <si>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</si>
  <si>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</si>
  <si>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</si>
  <si>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</si>
  <si>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</si>
  <si>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</si>
  <si>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</si>
  <si>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</si>
  <si>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</si>
  <si>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</si>
  <si>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</si>
  <si>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</si>
  <si>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</si>
  <si>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</si>
  <si>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</si>
  <si>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</si>
  <si>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</si>
  <si>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</si>
  <si>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</si>
  <si>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</si>
  <si>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</si>
  <si>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</si>
  <si>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</si>
  <si>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</si>
  <si>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</si>
  <si>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</si>
  <si>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</si>
  <si>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</si>
  <si>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</si>
  <si>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</si>
  <si>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</si>
  <si>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</si>
  <si>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</si>
  <si>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</si>
  <si>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</si>
  <si>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</si>
  <si>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</si>
  <si>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</si>
  <si>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</si>
  <si>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</si>
  <si>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</si>
  <si>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</si>
  <si>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</si>
  <si>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</si>
  <si>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</si>
  <si>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</si>
  <si>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</si>
  <si>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</si>
  <si>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</si>
  <si>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</si>
  <si>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</si>
  <si>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</si>
  <si>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</si>
  <si>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</si>
  <si>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</si>
  <si>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</si>
  <si>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</si>
  <si>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</si>
  <si>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</si>
  <si>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</si>
  <si>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</si>
  <si>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</si>
  <si>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</si>
  <si>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</si>
  <si>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</si>
  <si>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</si>
  <si>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</si>
  <si>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</si>
  <si>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</si>
  <si>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</si>
  <si>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</si>
  <si>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</si>
  <si>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</si>
  <si>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</si>
  <si>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</si>
  <si>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</si>
  <si>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</si>
  <si>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</si>
  <si>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</si>
  <si>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</si>
  <si>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</si>
  <si>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</si>
  <si>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</si>
  <si>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</si>
  <si>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</si>
  <si>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</si>
  <si>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</si>
  <si>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</si>
  <si>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</si>
  <si>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</si>
  <si>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</si>
  <si>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</si>
  <si>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</si>
  <si>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</si>
  <si>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</si>
  <si>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</si>
  <si>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</si>
  <si>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</si>
  <si>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</si>
  <si>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</si>
  <si>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</si>
  <si>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</si>
  <si>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</si>
  <si>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</si>
  <si>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</si>
  <si>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</si>
  <si>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</si>
  <si>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</si>
  <si>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</si>
  <si>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</si>
  <si>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</si>
  <si>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</si>
  <si>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</si>
  <si>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</si>
  <si>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</si>
  <si>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</si>
  <si>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</si>
  <si>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</si>
  <si>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</si>
  <si>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</si>
  <si>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</si>
  <si>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</si>
  <si>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</si>
  <si>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</si>
  <si>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</si>
  <si>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</si>
  <si>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</si>
  <si>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</si>
  <si>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</si>
  <si>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</si>
  <si>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</si>
  <si>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</si>
  <si>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</si>
  <si>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</si>
  <si>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</si>
  <si>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</si>
  <si>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</si>
  <si>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</si>
  <si>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</si>
  <si>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</si>
  <si>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</si>
  <si>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</si>
  <si>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</si>
  <si>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</si>
  <si>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</si>
  <si>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</si>
  <si>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</si>
  <si>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</si>
  <si>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</si>
  <si>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</si>
  <si>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</si>
  <si>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</si>
  <si>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</si>
  <si>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</si>
  <si>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</si>
  <si>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</si>
  <si>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</si>
  <si>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</si>
  <si>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</si>
  <si>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</si>
  <si>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</si>
  <si>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</si>
  <si>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</si>
  <si>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</si>
  <si>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</si>
  <si>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</si>
  <si>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</si>
  <si>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</si>
  <si>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</si>
  <si>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</si>
  <si>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</si>
  <si>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</si>
  <si>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</si>
  <si>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</si>
  <si>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</si>
  <si>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</si>
  <si>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</si>
  <si>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</si>
  <si>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</si>
  <si>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</si>
  <si>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</si>
  <si>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</si>
  <si>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</si>
  <si>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</si>
  <si>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</si>
  <si>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</si>
  <si>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</si>
  <si>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</si>
  <si>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</si>
  <si>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</si>
  <si>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</si>
  <si>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</si>
  <si>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</si>
  <si>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</si>
  <si>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</si>
  <si>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</si>
  <si>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</si>
  <si>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</si>
  <si>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</si>
  <si>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</si>
  <si>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</si>
  <si>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</si>
  <si>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</si>
  <si>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</si>
  <si>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</si>
  <si>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</si>
  <si>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</si>
  <si>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</si>
  <si>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</si>
  <si>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</si>
  <si>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</si>
  <si>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</si>
  <si>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</si>
  <si>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</si>
  <si>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</si>
  <si>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</si>
  <si>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</si>
  <si>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</si>
  <si>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</si>
  <si>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</si>
  <si>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</si>
  <si>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</si>
  <si>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</si>
  <si>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</si>
  <si>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</si>
  <si>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</si>
  <si>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</si>
  <si>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</si>
  <si>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</si>
  <si>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</si>
  <si>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</si>
  <si>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</si>
  <si>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</si>
  <si>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</si>
  <si>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</si>
  <si>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</si>
  <si>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</si>
  <si>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</si>
  <si>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</si>
  <si>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</si>
  <si>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</si>
  <si>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</si>
  <si>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</si>
  <si>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</si>
  <si>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</si>
  <si>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</si>
  <si>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</si>
  <si>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</si>
  <si>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</si>
  <si>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</si>
  <si>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</si>
  <si>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</si>
  <si>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</si>
  <si>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</si>
  <si>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</si>
  <si>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</si>
  <si>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</si>
  <si>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</si>
  <si>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</si>
  <si>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</si>
  <si>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</si>
  <si>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</si>
  <si>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</si>
  <si>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</si>
  <si>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</si>
  <si>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</si>
  <si>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</si>
  <si>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</si>
  <si>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</si>
  <si>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</si>
  <si>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</si>
  <si>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</si>
  <si>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</si>
  <si>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</si>
  <si>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</si>
  <si>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</si>
  <si>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</si>
  <si>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</si>
  <si>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</si>
  <si>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</si>
  <si>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</si>
  <si>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</si>
  <si>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</si>
  <si>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</si>
  <si>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</si>
  <si>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</si>
  <si>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</si>
  <si>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</si>
  <si>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</si>
  <si>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</si>
  <si>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</si>
  <si>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</si>
  <si>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</si>
  <si>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</si>
  <si>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</si>
  <si>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</si>
  <si>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</si>
  <si>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</si>
  <si>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</si>
  <si>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</si>
  <si>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</si>
  <si>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</si>
  <si>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</si>
  <si>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</si>
  <si>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</si>
  <si>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</si>
  <si>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</si>
  <si>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</si>
  <si>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</si>
  <si>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</si>
  <si>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</si>
  <si>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</si>
  <si>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</si>
  <si>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</si>
  <si>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</si>
  <si>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</si>
  <si>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</si>
  <si>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</si>
  <si>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</si>
  <si>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</si>
  <si>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</si>
  <si>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</si>
  <si>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</si>
  <si>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</si>
  <si>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</si>
  <si>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</si>
  <si>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</si>
  <si>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</si>
  <si>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</si>
  <si>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</si>
  <si>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</si>
  <si>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</si>
  <si>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</si>
  <si>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</si>
  <si>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</si>
  <si>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</si>
  <si>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</si>
  <si>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</si>
  <si>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</si>
  <si>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</si>
  <si>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</si>
  <si>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</si>
  <si>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</si>
  <si>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</si>
  <si>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</si>
  <si>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</si>
  <si>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</si>
  <si>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</si>
  <si>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</si>
  <si>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</si>
  <si>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</si>
  <si>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</si>
  <si>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</si>
  <si>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</si>
  <si>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</si>
  <si>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</si>
  <si>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</si>
  <si>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</si>
  <si>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</si>
  <si>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</si>
  <si>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</si>
  <si>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</si>
  <si>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</si>
  <si>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</si>
  <si>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</si>
  <si>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</si>
  <si>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</si>
  <si>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</si>
  <si>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</si>
  <si>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</si>
  <si>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</si>
  <si>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</si>
  <si>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</si>
  <si>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</si>
  <si>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</si>
  <si>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</si>
  <si>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</si>
  <si>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</si>
  <si>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</si>
  <si>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</si>
  <si>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</si>
  <si>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</si>
  <si>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</si>
  <si>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</si>
  <si>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</si>
  <si>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</si>
  <si>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</si>
  <si>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</si>
  <si>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</si>
  <si>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</si>
  <si>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</si>
  <si>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</si>
  <si>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</si>
  <si>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</si>
  <si>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</si>
  <si>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</si>
  <si>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</si>
  <si>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</si>
  <si>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</si>
  <si>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</si>
  <si>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</si>
  <si>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</si>
  <si>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</si>
  <si>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</si>
  <si>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</si>
  <si>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</si>
  <si>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</si>
  <si>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</si>
  <si>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</si>
  <si>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</si>
  <si>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</si>
  <si>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</si>
  <si>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</si>
  <si>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</si>
  <si>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</si>
  <si>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</si>
  <si>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</si>
  <si>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</si>
  <si>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</si>
  <si>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</si>
  <si>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</si>
  <si>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</si>
  <si>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</si>
  <si>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</si>
  <si>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</si>
  <si>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</si>
  <si>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</si>
  <si>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</si>
  <si>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</si>
  <si>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</si>
  <si>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</si>
  <si>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</si>
  <si>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</si>
  <si>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</si>
  <si>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</si>
  <si>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</si>
  <si>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</si>
  <si>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</si>
  <si>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</si>
  <si>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</si>
  <si>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</si>
  <si>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</si>
  <si>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</si>
  <si>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</si>
  <si>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</si>
  <si>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</si>
  <si>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</si>
  <si>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</si>
  <si>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</si>
  <si>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</si>
  <si>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</si>
  <si>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</si>
  <si>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</si>
  <si>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</si>
  <si>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</si>
  <si>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</si>
  <si>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</si>
  <si>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</si>
  <si>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</si>
  <si>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</si>
  <si>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</si>
  <si>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</si>
  <si>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</si>
  <si>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</si>
  <si>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</si>
  <si>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</si>
  <si>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</si>
  <si>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</si>
  <si>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</si>
  <si>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</si>
  <si>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</si>
  <si>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</si>
  <si>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</si>
  <si>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</si>
  <si>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</si>
  <si>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</si>
  <si>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</si>
  <si>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</si>
  <si>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</si>
  <si>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</si>
  <si>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</si>
  <si>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</si>
  <si>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</si>
  <si>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</si>
  <si>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</si>
  <si>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</si>
  <si>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</si>
  <si>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</si>
  <si>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</si>
  <si>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</si>
  <si>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</si>
  <si>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</si>
  <si>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</si>
  <si>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</si>
  <si>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</si>
  <si>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</si>
  <si>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</si>
  <si>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</si>
  <si>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</si>
  <si>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</si>
  <si>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</si>
  <si>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</si>
  <si>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</si>
  <si>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</si>
  <si>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</si>
  <si>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</si>
  <si>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</si>
  <si>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</si>
  <si>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</si>
  <si>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</si>
  <si>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</si>
  <si>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</si>
  <si>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</si>
  <si>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</si>
  <si>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</si>
  <si>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</si>
  <si>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</si>
  <si>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</si>
  <si>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</si>
  <si>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</si>
  <si>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</si>
  <si>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</si>
  <si>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</si>
  <si>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</si>
  <si>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</si>
  <si>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</si>
  <si>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</si>
  <si>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</si>
  <si>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</si>
  <si>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</si>
  <si>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</si>
  <si>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</si>
  <si>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</si>
  <si>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</si>
  <si>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</si>
  <si>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</si>
  <si>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</si>
  <si>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</si>
  <si>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</si>
  <si>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</si>
  <si>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</si>
  <si>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</si>
  <si>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</si>
  <si>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</si>
  <si>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</si>
  <si>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</si>
  <si>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</si>
  <si>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</si>
  <si>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</si>
  <si>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</si>
  <si>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</si>
  <si>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</si>
  <si>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</si>
  <si>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</si>
  <si>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</si>
  <si>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</si>
  <si>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</si>
  <si>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</si>
  <si>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</si>
  <si>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</si>
  <si>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</si>
  <si>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</si>
  <si>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</si>
  <si>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</si>
  <si>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</si>
  <si>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</si>
  <si>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</si>
  <si>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</si>
  <si>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</si>
  <si>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</si>
  <si>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</si>
  <si>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</si>
  <si>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</si>
  <si>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</si>
  <si>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</si>
  <si>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</si>
  <si>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</si>
  <si>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</si>
  <si>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</si>
  <si>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</si>
  <si>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</si>
  <si>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</si>
  <si>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</si>
  <si>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</si>
  <si>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</si>
  <si>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</si>
  <si>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</si>
  <si>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</si>
  <si>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</si>
  <si>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</si>
  <si>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</si>
  <si>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</si>
  <si>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</si>
  <si>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</si>
  <si>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</si>
  <si>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</si>
  <si>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</si>
  <si>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</si>
  <si>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</si>
  <si>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</si>
  <si>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</si>
  <si>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</si>
  <si>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</si>
  <si>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</si>
  <si>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</si>
  <si>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</si>
  <si>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</si>
  <si>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</si>
  <si>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</si>
  <si>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</si>
  <si>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</si>
  <si>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</si>
  <si>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</si>
  <si>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</si>
  <si>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</si>
  <si>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</si>
  <si>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</si>
  <si>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</si>
  <si>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</si>
  <si>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</si>
  <si>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</si>
  <si>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</si>
  <si>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</si>
  <si>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</si>
  <si>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</si>
  <si>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</si>
  <si>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</si>
  <si>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</si>
  <si>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</si>
  <si>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</si>
  <si>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</si>
  <si>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</si>
  <si>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</si>
  <si>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</si>
  <si>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</si>
  <si>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</si>
  <si>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</si>
  <si>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</si>
  <si>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</si>
  <si>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</si>
  <si>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</si>
  <si>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</si>
  <si>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</si>
  <si>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</si>
  <si>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</si>
  <si>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</si>
  <si>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</si>
  <si>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</si>
  <si>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</si>
  <si>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</si>
  <si>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</si>
  <si>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</si>
  <si>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</si>
  <si>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</si>
  <si>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</si>
  <si>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</si>
  <si>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</si>
  <si>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</si>
  <si>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</si>
  <si>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</si>
  <si>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</si>
  <si>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</si>
  <si>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</si>
  <si>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</si>
  <si>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</si>
  <si>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</si>
  <si>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</si>
  <si>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</si>
  <si>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</si>
  <si>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</si>
  <si>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</si>
  <si>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</si>
  <si>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</si>
  <si>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</si>
  <si>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</si>
  <si>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</si>
  <si>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</si>
  <si>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</si>
  <si>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</si>
  <si>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</si>
  <si>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</si>
  <si>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</si>
  <si>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</si>
  <si>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</si>
  <si>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</si>
  <si>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</si>
  <si>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</si>
  <si>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</si>
  <si>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</si>
  <si>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</si>
  <si>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</si>
  <si>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</si>
  <si>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</si>
  <si>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</si>
  <si>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</si>
  <si>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</si>
  <si>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</si>
  <si>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</si>
  <si>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</si>
  <si>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</si>
  <si>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</si>
  <si>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</si>
  <si>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</si>
  <si>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</si>
  <si>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</si>
  <si>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</si>
  <si>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</si>
  <si>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</si>
  <si>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</si>
  <si>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</si>
  <si>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</si>
  <si>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</si>
  <si>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</si>
  <si>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</si>
  <si>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</si>
  <si>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</si>
  <si>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</si>
  <si>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</si>
  <si>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</si>
  <si>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</si>
  <si>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</si>
  <si>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</si>
  <si>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</si>
  <si>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</si>
  <si>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</si>
  <si>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</si>
  <si>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</si>
  <si>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</si>
  <si>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</si>
  <si>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</si>
  <si>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</si>
  <si>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</si>
  <si>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</si>
  <si>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</si>
  <si>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</si>
  <si>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</si>
  <si>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</si>
  <si>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</si>
  <si>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</si>
  <si>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</si>
  <si>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</si>
  <si>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</si>
  <si>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</si>
  <si>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</si>
  <si>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</si>
  <si>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</si>
  <si>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</si>
  <si>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</si>
  <si>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</si>
  <si>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</si>
  <si>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</si>
  <si>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</si>
  <si>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</si>
  <si>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</si>
  <si>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</si>
  <si>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</si>
  <si>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</si>
  <si>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</si>
  <si>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</si>
  <si>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</si>
  <si>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</si>
  <si>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</si>
  <si>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</si>
  <si>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</si>
  <si>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</si>
  <si>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</si>
  <si>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</si>
  <si>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</si>
  <si>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</si>
  <si>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</si>
  <si>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</si>
  <si>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</si>
  <si>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</si>
  <si>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</si>
  <si>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</si>
  <si>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</si>
  <si>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</si>
  <si>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</si>
  <si>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</si>
  <si>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</si>
  <si>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</si>
  <si>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</si>
  <si>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</si>
  <si>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</si>
  <si>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</si>
  <si>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</si>
  <si>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</si>
  <si>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</si>
  <si>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</si>
  <si>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</si>
  <si>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</si>
  <si>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</si>
  <si>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</si>
  <si>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</si>
  <si>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</si>
  <si>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</si>
  <si>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</si>
  <si>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</si>
  <si>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</si>
  <si>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</si>
  <si>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</si>
  <si>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</si>
  <si>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</si>
  <si>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</si>
  <si>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</si>
  <si>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</si>
  <si>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</si>
  <si>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</si>
  <si>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</si>
  <si>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</si>
  <si>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</si>
  <si>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</si>
  <si>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</si>
  <si>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</si>
  <si>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</si>
  <si>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</si>
  <si>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</si>
  <si>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</si>
  <si>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</si>
  <si>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</si>
  <si>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</si>
  <si>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</si>
  <si>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</si>
  <si>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</si>
  <si>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</si>
  <si>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</si>
  <si>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</si>
  <si>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</si>
  <si>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</si>
  <si>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</si>
  <si>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</si>
  <si>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</si>
  <si>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</si>
  <si>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</si>
  <si>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</si>
  <si>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</si>
  <si>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</si>
  <si>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</si>
  <si>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</si>
  <si>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</si>
  <si>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</si>
  <si>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</si>
  <si>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</si>
  <si>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</si>
  <si>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</si>
  <si>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</si>
  <si>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</si>
  <si>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</si>
  <si>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</si>
  <si>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</si>
  <si>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</si>
  <si>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</si>
  <si>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</si>
  <si>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</si>
  <si>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</si>
  <si>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</si>
  <si>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</si>
  <si>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</si>
  <si>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</si>
  <si>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</si>
  <si>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</si>
  <si>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</si>
  <si>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</si>
  <si>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</si>
  <si>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</si>
  <si>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</si>
  <si>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</si>
  <si>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</si>
  <si>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</si>
  <si>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</si>
  <si>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</si>
  <si>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</si>
  <si>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</si>
  <si>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</si>
  <si>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</si>
  <si>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</si>
  <si>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</si>
  <si>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</si>
  <si>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</si>
  <si>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</si>
  <si>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</si>
  <si>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</si>
  <si>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</si>
  <si>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</si>
  <si>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</si>
  <si>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</si>
  <si>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</si>
  <si>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</si>
  <si>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</si>
  <si>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</si>
  <si>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</si>
  <si>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</si>
  <si>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</si>
  <si>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</si>
  <si>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</si>
  <si>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</si>
  <si>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</si>
  <si>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</si>
  <si>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</si>
  <si>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</si>
  <si>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</si>
  <si>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</si>
  <si>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</si>
  <si>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</si>
  <si>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</si>
  <si>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</si>
  <si>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</si>
  <si>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</si>
  <si>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</si>
  <si>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</si>
  <si>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</si>
  <si>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</si>
  <si>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</si>
  <si>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</si>
  <si>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</si>
  <si>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</si>
  <si>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</si>
  <si>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</si>
  <si>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</si>
  <si>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</si>
  <si>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</si>
  <si>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</si>
  <si>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</si>
  <si>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</si>
  <si>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</si>
  <si>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</si>
  <si>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</si>
  <si>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</si>
  <si>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</si>
  <si>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</si>
  <si>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</si>
  <si>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</si>
  <si>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</si>
  <si>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</si>
  <si>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</si>
  <si>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</si>
  <si>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</si>
  <si>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</si>
  <si>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</si>
  <si>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</si>
  <si>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</si>
  <si>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</si>
  <si>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</si>
  <si>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</si>
  <si>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</si>
  <si>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</si>
  <si>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</si>
  <si>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</si>
  <si>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</si>
  <si>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</si>
  <si>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</si>
  <si>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</si>
  <si>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</si>
  <si>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</si>
  <si>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</si>
  <si>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</si>
  <si>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</si>
  <si>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</si>
  <si>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</si>
  <si>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</si>
  <si>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</si>
  <si>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</si>
  <si>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</si>
  <si>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</si>
  <si>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</si>
  <si>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</si>
  <si>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</si>
  <si>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</si>
  <si>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</si>
  <si>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</si>
  <si>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</si>
  <si>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</si>
  <si>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</si>
  <si>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</si>
  <si>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</si>
  <si>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</si>
  <si>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</si>
  <si>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</si>
  <si>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</si>
  <si>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</si>
  <si>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</si>
  <si>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</si>
  <si>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</si>
  <si>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</si>
  <si>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</si>
  <si>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</si>
  <si>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</si>
  <si>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</si>
  <si>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</si>
  <si>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</si>
  <si>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</si>
  <si>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</si>
  <si>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</si>
  <si>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</si>
  <si>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</si>
  <si>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</si>
  <si>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</si>
  <si>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</si>
  <si>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</si>
  <si>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</si>
  <si>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</si>
  <si>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</si>
  <si>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</si>
  <si>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</si>
  <si>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</si>
  <si>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</si>
  <si>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</si>
  <si>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</si>
  <si>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</si>
  <si>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</si>
  <si>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</si>
  <si>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</si>
  <si>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</si>
  <si>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</si>
  <si>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</si>
  <si>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</si>
  <si>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</si>
  <si>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</si>
  <si>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</si>
  <si>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</si>
  <si>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</si>
  <si>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</si>
  <si>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</si>
  <si>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</si>
  <si>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</si>
  <si>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</si>
  <si>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</si>
  <si>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</si>
  <si>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</si>
  <si>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</si>
  <si>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</si>
  <si>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</si>
  <si>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</si>
  <si>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</si>
  <si>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</si>
  <si>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</si>
  <si>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</si>
  <si>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</si>
  <si>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</si>
  <si>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</si>
  <si>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</si>
  <si>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</si>
  <si>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</si>
  <si>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</si>
  <si>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</si>
  <si>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</si>
  <si>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</si>
  <si>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</si>
  <si>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</si>
  <si>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</si>
  <si>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</si>
  <si>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</si>
  <si>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</si>
  <si>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</si>
  <si>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</si>
  <si>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</si>
  <si>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</si>
  <si>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</si>
  <si>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</si>
  <si>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</si>
  <si>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</si>
  <si>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</si>
  <si>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</si>
  <si>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</si>
  <si>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</si>
  <si>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</si>
  <si>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</si>
  <si>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</si>
  <si>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</si>
  <si>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</si>
  <si>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</si>
  <si>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</si>
  <si>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</si>
  <si>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</si>
  <si>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</si>
  <si>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</si>
  <si>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</si>
  <si>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</si>
  <si>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</si>
  <si>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</si>
  <si>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</si>
  <si>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</si>
  <si>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</si>
  <si>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</si>
  <si>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</si>
  <si>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</si>
  <si>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</si>
  <si>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</si>
  <si>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</si>
  <si>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</si>
  <si>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</si>
  <si>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</si>
  <si>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</si>
  <si>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</si>
  <si>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</si>
  <si>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</si>
  <si>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</si>
  <si>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</si>
  <si>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</si>
  <si>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</si>
  <si>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</si>
  <si>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</si>
  <si>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</si>
  <si>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</si>
  <si>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</si>
  <si>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</si>
  <si>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</si>
  <si>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</si>
  <si>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</si>
  <si>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</si>
  <si>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</si>
  <si>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</si>
  <si>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</si>
  <si>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</si>
  <si>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</si>
  <si>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</si>
  <si>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</si>
  <si>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</si>
  <si>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</si>
  <si>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</si>
  <si>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</si>
  <si>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</si>
  <si>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</si>
  <si>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</si>
  <si>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</si>
  <si>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</si>
  <si>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</si>
  <si>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</si>
  <si>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</si>
  <si>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</si>
  <si>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</si>
  <si>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</si>
  <si>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</si>
  <si>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</si>
  <si>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</si>
  <si>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</si>
  <si>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</si>
  <si>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</si>
  <si>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</si>
  <si>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</si>
  <si>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</si>
  <si>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</si>
  <si>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</si>
  <si>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</si>
  <si>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</si>
  <si>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</si>
  <si>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</si>
  <si>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</si>
  <si>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</si>
  <si>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</si>
  <si>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</si>
  <si>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</si>
  <si>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</si>
  <si>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</si>
  <si>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</si>
  <si>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</si>
  <si>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</si>
  <si>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</si>
  <si>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</si>
  <si>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</si>
  <si>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</si>
  <si>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</si>
  <si>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</si>
  <si>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</si>
  <si>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</si>
  <si>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</si>
  <si>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</si>
  <si>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</si>
  <si>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</si>
  <si>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</si>
  <si>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</si>
  <si>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</si>
  <si>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</si>
  <si>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</si>
  <si>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</si>
  <si>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</si>
  <si>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</si>
  <si>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</si>
  <si>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</si>
  <si>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</si>
  <si>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</si>
  <si>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</si>
  <si>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</si>
  <si>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</si>
  <si>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</si>
  <si>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</si>
  <si>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</si>
  <si>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</si>
  <si>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</si>
  <si>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</si>
  <si>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</si>
  <si>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</si>
  <si>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</si>
  <si>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</si>
  <si>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</si>
  <si>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</si>
  <si>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</si>
  <si>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</si>
  <si>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</si>
  <si>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</si>
  <si>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</si>
  <si>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</si>
  <si>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</si>
  <si>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</si>
  <si>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</si>
  <si>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</si>
  <si>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</si>
  <si>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</si>
  <si>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</si>
  <si>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</si>
  <si>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</si>
  <si>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</si>
  <si>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</si>
  <si>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</si>
  <si>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</si>
  <si>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</si>
  <si>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</si>
  <si>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</si>
  <si>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</si>
  <si>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</si>
  <si>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</si>
  <si>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</si>
  <si>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</si>
  <si>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</si>
  <si>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</si>
  <si>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</si>
  <si>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</si>
  <si>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</si>
  <si>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</si>
  <si>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</si>
  <si>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</si>
  <si>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</si>
  <si>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</si>
  <si>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</si>
  <si>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</si>
  <si>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</si>
  <si>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</si>
  <si>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</si>
  <si>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</si>
  <si>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</si>
  <si>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</si>
  <si>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</si>
  <si>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</si>
  <si>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</si>
  <si>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</si>
  <si>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</si>
  <si>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</si>
  <si>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</si>
  <si>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</si>
  <si>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</si>
  <si>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</si>
  <si>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</si>
  <si>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</si>
  <si>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</si>
  <si>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</si>
  <si>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</si>
  <si>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</si>
  <si>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</si>
  <si>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</si>
  <si>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</si>
  <si>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</si>
  <si>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</si>
  <si>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</si>
  <si>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</si>
  <si>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</si>
  <si>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</si>
  <si>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</si>
  <si>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</si>
  <si>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</si>
  <si>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</si>
  <si>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</si>
  <si>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</si>
  <si>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</si>
  <si>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</si>
  <si>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</si>
  <si>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</si>
  <si>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</si>
  <si>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</si>
  <si>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</si>
  <si>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</si>
  <si>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</si>
  <si>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</si>
  <si>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</si>
  <si>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</si>
  <si>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</si>
  <si>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</si>
  <si>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</si>
  <si>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</si>
  <si>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</si>
  <si>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</si>
  <si>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</si>
  <si>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</si>
  <si>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</si>
  <si>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</si>
  <si>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</si>
  <si>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</si>
  <si>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</si>
  <si>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</si>
  <si>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</si>
  <si>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</si>
  <si>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</si>
  <si>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</si>
  <si>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</si>
  <si>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</si>
  <si>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</si>
  <si>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</si>
  <si>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</si>
  <si>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</si>
  <si>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</si>
  <si>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</si>
  <si>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</si>
  <si>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</si>
  <si>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</si>
  <si>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</si>
  <si>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</si>
  <si>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</si>
  <si>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</si>
  <si>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</si>
  <si>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</si>
  <si>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</si>
  <si>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</si>
  <si>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</si>
  <si>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</si>
  <si>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</si>
  <si>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</si>
  <si>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</si>
  <si>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</si>
  <si>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</si>
  <si>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</si>
  <si>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</si>
  <si>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</si>
  <si>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</si>
  <si>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</si>
  <si>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</si>
  <si>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</si>
  <si>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</si>
  <si>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</si>
  <si>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</si>
  <si>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</si>
  <si>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</si>
  <si>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</si>
  <si>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</si>
  <si>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</si>
  <si>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</si>
  <si>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</si>
  <si>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</si>
  <si>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</si>
  <si>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</si>
  <si>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</si>
  <si>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</si>
  <si>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</si>
  <si>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</si>
  <si>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</si>
  <si>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</si>
  <si>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</si>
  <si>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</si>
  <si>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</si>
  <si>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</si>
  <si>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</si>
  <si>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</si>
  <si>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</si>
  <si>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</si>
  <si>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</si>
  <si>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</si>
  <si>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</si>
  <si>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</si>
  <si>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</si>
  <si>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</si>
  <si>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</si>
  <si>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</si>
  <si>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</si>
  <si>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</si>
  <si>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</si>
  <si>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</si>
  <si>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</si>
  <si>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</si>
  <si>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</si>
  <si>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</si>
  <si>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</si>
  <si>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</si>
  <si>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</si>
  <si>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</si>
  <si>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</si>
  <si>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</si>
  <si>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</si>
  <si>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</si>
  <si>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</si>
  <si>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</si>
  <si>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</si>
  <si>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</si>
  <si>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</si>
  <si>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</si>
  <si>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</si>
  <si>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</si>
  <si>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</si>
  <si>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</si>
  <si>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</si>
  <si>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</si>
  <si>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</si>
  <si>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</si>
  <si>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</si>
  <si>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</si>
  <si>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</si>
  <si>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</si>
  <si>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</si>
  <si>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</si>
  <si>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</si>
  <si>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</si>
  <si>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</si>
  <si>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</si>
  <si>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</si>
  <si>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</si>
  <si>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</si>
  <si>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</si>
  <si>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</si>
  <si>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</si>
  <si>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</si>
  <si>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</si>
  <si>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</si>
  <si>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</si>
  <si>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</si>
  <si>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</si>
  <si>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</si>
  <si>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</si>
  <si>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</si>
  <si>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</si>
  <si>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</si>
  <si>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</si>
  <si>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</si>
  <si>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</si>
  <si>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</si>
  <si>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</si>
  <si>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</si>
  <si>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</si>
  <si>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</si>
  <si>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</si>
  <si>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</si>
  <si>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</si>
  <si>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</si>
  <si>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</si>
  <si>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</si>
  <si>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</si>
  <si>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</si>
  <si>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</si>
  <si>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</si>
  <si>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</si>
  <si>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</si>
  <si>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</si>
  <si>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</si>
  <si>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</si>
  <si>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</si>
  <si>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</si>
  <si>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</si>
  <si>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</si>
  <si>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</si>
  <si>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</si>
  <si>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</si>
  <si>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</si>
  <si>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</si>
  <si>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</si>
  <si>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</si>
  <si>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</si>
  <si>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</si>
  <si>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</si>
  <si>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</si>
  <si>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</si>
  <si>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</si>
  <si>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</si>
  <si>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</si>
  <si>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</si>
  <si>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</si>
  <si>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</si>
  <si>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</si>
  <si>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</si>
  <si>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</si>
  <si>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</si>
  <si>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</si>
  <si>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</si>
  <si>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</si>
  <si>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</si>
  <si>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</si>
  <si>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</si>
  <si>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</si>
  <si>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</si>
  <si>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</si>
  <si>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</si>
  <si>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</si>
  <si>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</si>
  <si>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</si>
  <si>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</si>
  <si>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</si>
  <si>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</si>
  <si>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</si>
  <si>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</si>
  <si>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</si>
  <si>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</si>
  <si>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</si>
  <si>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</si>
  <si>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</si>
  <si>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</si>
  <si>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</si>
  <si>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</si>
  <si>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</si>
  <si>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</si>
  <si>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</si>
  <si>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</si>
  <si>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</si>
  <si>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</si>
  <si>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</si>
  <si>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</si>
  <si>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</si>
  <si>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</si>
  <si>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</si>
  <si>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</si>
  <si>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</si>
  <si>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</si>
  <si>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</si>
  <si>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</si>
  <si>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</si>
  <si>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</si>
  <si>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</si>
  <si>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</si>
  <si>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</si>
  <si>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</si>
  <si>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</si>
  <si>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</si>
  <si>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</si>
  <si>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</si>
  <si>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</si>
  <si>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</si>
  <si>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</si>
  <si>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</si>
  <si>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</si>
  <si>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</si>
  <si>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</si>
  <si>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</si>
  <si>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</si>
  <si>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</si>
  <si>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</si>
  <si>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</si>
  <si>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</si>
  <si>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</si>
  <si>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</si>
  <si>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</si>
  <si>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</si>
  <si>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</si>
  <si>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</si>
  <si>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</si>
  <si>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</si>
  <si>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</si>
  <si>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</si>
  <si>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</si>
  <si>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</si>
  <si>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</si>
  <si>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</si>
  <si>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</si>
  <si>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</si>
  <si>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</si>
  <si>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</si>
  <si>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</si>
  <si>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</si>
  <si>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</si>
  <si>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</si>
  <si>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</si>
  <si>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</si>
  <si>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</si>
  <si>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</si>
  <si>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</si>
  <si>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</si>
  <si>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</si>
  <si>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</si>
  <si>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</si>
  <si>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</si>
  <si>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</si>
  <si>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</si>
  <si>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</si>
  <si>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</si>
  <si>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</si>
  <si>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</si>
  <si>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</si>
  <si>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</si>
  <si>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</si>
  <si>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</si>
  <si>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</si>
  <si>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</si>
  <si>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</si>
  <si>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</si>
  <si>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</si>
  <si>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</si>
  <si>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</si>
  <si>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</si>
  <si>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</si>
  <si>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</si>
  <si>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</si>
  <si>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</si>
  <si>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</si>
  <si>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</si>
  <si>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</si>
  <si>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</si>
  <si>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</si>
  <si>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</si>
  <si>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</si>
  <si>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</si>
  <si>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</si>
  <si>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</si>
  <si>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</si>
  <si>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</si>
  <si>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</si>
  <si>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</si>
  <si>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</si>
  <si>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</si>
  <si>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</si>
  <si>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</si>
  <si>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</si>
  <si>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</si>
  <si>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</si>
  <si>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</si>
  <si>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</si>
  <si>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</si>
  <si>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</si>
  <si>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</si>
  <si>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</si>
  <si>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</si>
  <si>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</si>
  <si>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</si>
  <si>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</si>
  <si>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</si>
  <si>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</si>
  <si>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</si>
  <si>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</si>
  <si>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</si>
  <si>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</si>
  <si>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</si>
  <si>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</si>
  <si>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</si>
  <si>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</si>
  <si>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</si>
  <si>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</si>
  <si>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</si>
  <si>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</si>
  <si>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</si>
  <si>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</si>
  <si>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</si>
  <si>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</si>
  <si>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</si>
  <si>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</si>
  <si>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</si>
  <si>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</si>
  <si>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</si>
  <si>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</si>
  <si>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</si>
  <si>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</si>
  <si>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</si>
  <si>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</si>
  <si>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</si>
  <si>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</si>
  <si>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</si>
  <si>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</si>
  <si>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</si>
  <si>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</si>
  <si>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</si>
  <si>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</si>
  <si>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</si>
  <si>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</si>
  <si>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</si>
  <si>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</si>
  <si>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</si>
  <si>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</si>
  <si>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</si>
  <si>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</si>
  <si>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</si>
  <si>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</si>
  <si>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</si>
  <si>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</si>
  <si>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</si>
  <si>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</si>
  <si>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</si>
  <si>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</si>
  <si>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</si>
  <si>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</si>
  <si>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</si>
  <si>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</si>
  <si>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</si>
  <si>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</si>
  <si>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</si>
  <si>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</si>
  <si>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</si>
  <si>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</si>
  <si>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</si>
  <si>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</si>
  <si>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</si>
  <si>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</si>
  <si>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</si>
  <si>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</si>
  <si>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</si>
  <si>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</si>
  <si>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</si>
  <si>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</si>
  <si>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</si>
  <si>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</si>
  <si>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</si>
  <si>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</si>
  <si>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</si>
  <si>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</si>
  <si>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</si>
  <si>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</si>
  <si>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</si>
  <si>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</si>
  <si>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</si>
  <si>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</si>
  <si>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</si>
  <si>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</si>
  <si>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</si>
  <si>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</si>
  <si>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</si>
  <si>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</si>
  <si>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</si>
  <si>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</si>
  <si>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</si>
  <si>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</si>
  <si>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</si>
  <si>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</si>
  <si>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</si>
  <si>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</si>
  <si>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</si>
  <si>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</si>
  <si>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</si>
  <si>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</si>
  <si>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</si>
  <si>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</si>
  <si>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</si>
  <si>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</si>
  <si>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</si>
  <si>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</si>
  <si>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</si>
  <si>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</si>
  <si>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</si>
  <si>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</si>
  <si>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</si>
  <si>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</si>
  <si>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</si>
  <si>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</si>
  <si>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</si>
  <si>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</si>
  <si>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</si>
  <si>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</si>
  <si>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</si>
  <si>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</si>
  <si>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</si>
  <si>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</si>
  <si>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</si>
  <si>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</si>
  <si>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</si>
  <si>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</si>
  <si>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</si>
  <si>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</si>
  <si>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</si>
  <si>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</si>
  <si>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</si>
  <si>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</si>
  <si>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</si>
  <si>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</si>
  <si>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</si>
  <si>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</si>
  <si>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</si>
  <si>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</si>
  <si>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</si>
  <si>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</si>
  <si>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</si>
  <si>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</si>
  <si>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</si>
  <si>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</si>
  <si>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</si>
  <si>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</si>
  <si>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</si>
  <si>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</si>
  <si>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</si>
  <si>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</si>
  <si>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</si>
  <si>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</si>
  <si>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</si>
  <si>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</si>
  <si>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</si>
  <si>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</si>
  <si>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</si>
  <si>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</si>
  <si>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</si>
  <si>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</si>
  <si>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</si>
  <si>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</si>
  <si>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</si>
  <si>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</si>
  <si>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</si>
  <si>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</si>
  <si>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</si>
  <si>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</si>
  <si>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</si>
  <si>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</si>
  <si>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</si>
  <si>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</si>
  <si>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</si>
  <si>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</si>
  <si>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</si>
  <si>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</si>
  <si>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</si>
  <si>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</si>
  <si>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</si>
  <si>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</si>
  <si>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</si>
  <si>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</si>
  <si>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</si>
  <si>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</si>
  <si>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</si>
  <si>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</si>
  <si>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</si>
  <si>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</si>
  <si>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</si>
  <si>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</si>
  <si>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</si>
  <si>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</si>
  <si>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</si>
  <si>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</si>
  <si>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</si>
  <si>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</si>
  <si>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</si>
  <si>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</si>
  <si>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</si>
  <si>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</si>
  <si>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</si>
  <si>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</si>
  <si>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</si>
  <si>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</si>
  <si>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</si>
  <si>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</si>
  <si>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</si>
  <si>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</si>
  <si>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</si>
  <si>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</si>
  <si>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</si>
  <si>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</si>
  <si>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</si>
  <si>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</si>
  <si>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</si>
  <si>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</si>
  <si>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</si>
  <si>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</si>
  <si>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</si>
  <si>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</si>
  <si>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</si>
  <si>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</si>
  <si>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</si>
  <si>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</si>
  <si>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</si>
  <si>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</si>
  <si>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</si>
  <si>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</si>
  <si>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</si>
  <si>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</si>
  <si>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</si>
  <si>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</si>
  <si>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</si>
  <si>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</si>
  <si>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</si>
  <si>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</si>
  <si>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</si>
  <si>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</si>
  <si>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</si>
  <si>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</si>
  <si>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</si>
  <si>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</si>
  <si>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</si>
  <si>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</si>
  <si>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</si>
  <si>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</si>
  <si>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</si>
  <si>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</si>
  <si>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</si>
  <si>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</si>
  <si>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</si>
  <si>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</si>
  <si>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</si>
  <si>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</si>
  <si>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</si>
  <si>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</si>
  <si>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</si>
  <si>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</si>
  <si>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</si>
  <si>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</si>
  <si>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</si>
  <si>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</si>
  <si>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</si>
  <si>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</si>
  <si>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</si>
  <si>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</si>
  <si>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</si>
  <si>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</si>
  <si>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</si>
  <si>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</si>
  <si>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</si>
  <si>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</si>
  <si>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</si>
  <si>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</si>
  <si>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</si>
  <si>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</si>
  <si>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</si>
  <si>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</si>
  <si>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</si>
  <si>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</si>
  <si>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</si>
  <si>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</si>
  <si>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</si>
  <si>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</si>
  <si>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</si>
  <si>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</si>
  <si>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</si>
  <si>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</si>
  <si>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</si>
  <si>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</si>
  <si>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</si>
  <si>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</si>
  <si>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</si>
  <si>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</si>
  <si>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</si>
  <si>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</si>
  <si>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</si>
  <si>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</si>
  <si>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</si>
  <si>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</si>
  <si>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</si>
  <si>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</si>
  <si>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</si>
  <si>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</si>
  <si>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</si>
  <si>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</si>
  <si>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</si>
  <si>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</si>
  <si>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</si>
  <si>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</si>
  <si>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</si>
  <si>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</si>
  <si>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</si>
  <si>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</si>
  <si>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</si>
  <si>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</si>
  <si>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</si>
  <si>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</si>
  <si>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</si>
  <si>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</si>
  <si>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</si>
  <si>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</si>
  <si>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</si>
  <si>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</si>
  <si>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</si>
  <si>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</si>
  <si>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</si>
  <si>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</si>
  <si>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</si>
  <si>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</si>
  <si>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</si>
  <si>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</si>
  <si>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</si>
  <si>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</si>
  <si>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</si>
  <si>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</si>
  <si>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</si>
  <si>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</si>
  <si>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</si>
  <si>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</si>
  <si>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</si>
  <si>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</si>
  <si>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</si>
  <si>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</si>
  <si>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</si>
  <si>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</si>
  <si>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</si>
  <si>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</si>
  <si>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</si>
  <si>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</si>
  <si>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</si>
  <si>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</si>
  <si>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</si>
  <si>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</si>
  <si>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</si>
  <si>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</si>
  <si>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</si>
  <si>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</si>
  <si>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</si>
  <si>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</si>
  <si>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</si>
  <si>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</si>
  <si>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</si>
  <si>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</si>
  <si>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</si>
  <si>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</si>
  <si>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</si>
  <si>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</si>
  <si>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</si>
  <si>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</si>
  <si>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</si>
  <si>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</si>
  <si>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</si>
  <si>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</si>
  <si>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</si>
  <si>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</si>
  <si>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</si>
  <si>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</si>
  <si>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</si>
  <si>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</si>
  <si>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</si>
  <si>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</si>
  <si>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</si>
  <si>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</si>
  <si>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</si>
  <si>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</si>
  <si>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</si>
  <si>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</si>
  <si>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</si>
  <si>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</si>
  <si>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</si>
  <si>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</si>
  <si>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</si>
  <si>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</si>
  <si>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</si>
  <si>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</si>
  <si>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</si>
  <si>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</si>
  <si>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</si>
  <si>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</si>
  <si>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</si>
  <si>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</si>
  <si>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</si>
  <si>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</si>
  <si>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</si>
  <si>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</si>
  <si>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</si>
  <si>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</si>
  <si>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</si>
  <si>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</si>
  <si>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</si>
  <si>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</si>
  <si>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</si>
  <si>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</si>
  <si>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</si>
  <si>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</si>
  <si>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</si>
  <si>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</si>
  <si>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</si>
  <si>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</si>
  <si>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</si>
  <si>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</si>
  <si>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</si>
  <si>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</si>
  <si>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</si>
  <si>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</si>
  <si>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</si>
  <si>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</si>
  <si>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</si>
  <si>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</si>
  <si>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</si>
  <si>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</si>
  <si>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</si>
  <si>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</si>
  <si>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</si>
  <si>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</si>
  <si>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</si>
  <si>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</si>
  <si>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</si>
  <si>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</si>
  <si>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</si>
  <si>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</si>
  <si>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</si>
  <si>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</si>
  <si>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</si>
  <si>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</si>
  <si>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</si>
  <si>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</si>
  <si>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</si>
  <si>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</si>
  <si>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</si>
  <si>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</si>
  <si>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</si>
  <si>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</si>
  <si>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</si>
  <si>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</si>
  <si>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</si>
  <si>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</si>
  <si>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</si>
  <si>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</si>
  <si>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</si>
  <si>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</si>
  <si>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</si>
  <si>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</si>
  <si>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</si>
  <si>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</si>
  <si>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</si>
  <si>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</si>
  <si>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</si>
  <si>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</si>
  <si>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</si>
  <si>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</si>
  <si>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</si>
  <si>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</si>
  <si>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</si>
  <si>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</si>
  <si>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</si>
  <si>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</si>
  <si>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</si>
  <si>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</si>
  <si>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</si>
  <si>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</si>
  <si>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</si>
  <si>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</si>
  <si>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</si>
  <si>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</si>
  <si>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</si>
  <si>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</si>
  <si>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</si>
  <si>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</si>
  <si>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</si>
  <si>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</si>
  <si>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</si>
  <si>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</si>
  <si>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</si>
  <si>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</si>
  <si>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</si>
  <si>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</si>
  <si>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</si>
  <si>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</si>
  <si>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</si>
  <si>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</si>
  <si>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</si>
  <si>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</si>
  <si>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</si>
  <si>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</si>
  <si>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</si>
  <si>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</si>
  <si>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</si>
  <si>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</si>
  <si>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</si>
  <si>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</si>
  <si>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</si>
  <si>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</si>
  <si>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</si>
  <si>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</si>
  <si>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</si>
  <si>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</si>
  <si>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</si>
  <si>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</si>
  <si>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</si>
  <si>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</si>
  <si>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</si>
  <si>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</si>
  <si>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</si>
  <si>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</si>
  <si>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</si>
  <si>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</si>
  <si>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</si>
  <si>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</si>
  <si>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</si>
  <si>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</si>
  <si>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</si>
  <si>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</si>
  <si>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</si>
  <si>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</si>
  <si>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</si>
  <si>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</si>
  <si>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</si>
  <si>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</si>
  <si>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</si>
  <si>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</si>
  <si>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</si>
  <si>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</si>
  <si>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</si>
  <si>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</si>
  <si>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</si>
  <si>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</si>
  <si>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</si>
  <si>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</si>
  <si>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</si>
  <si>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</si>
  <si>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</si>
  <si>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</si>
  <si>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</si>
  <si>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</si>
  <si>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</si>
  <si>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</si>
  <si>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</si>
  <si>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</si>
  <si>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</si>
  <si>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</si>
  <si>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</si>
  <si>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</si>
  <si>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</si>
  <si>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</si>
  <si>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</si>
  <si>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</si>
  <si>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</si>
  <si>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</si>
  <si>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</si>
  <si>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</si>
  <si>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</si>
  <si>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</si>
  <si>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</si>
  <si>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</si>
  <si>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</si>
  <si>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</si>
  <si>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</si>
  <si>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</si>
  <si>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</si>
  <si>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</si>
  <si>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</si>
  <si>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</si>
  <si>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</si>
  <si>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</si>
  <si>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</si>
  <si>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</si>
  <si>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</si>
  <si>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</si>
  <si>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</si>
  <si>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</si>
  <si>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</si>
  <si>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</si>
  <si>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</si>
  <si>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</si>
  <si>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</si>
  <si>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</si>
  <si>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</si>
  <si>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</si>
  <si>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</si>
  <si>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</si>
  <si>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</si>
  <si>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</si>
  <si>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</si>
  <si>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</si>
  <si>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</si>
  <si>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</si>
  <si>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</si>
  <si>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</si>
  <si>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</si>
  <si>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</si>
  <si>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</si>
  <si>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</si>
  <si>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</si>
  <si>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</si>
  <si>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</si>
  <si>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</si>
  <si>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</si>
  <si>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</si>
  <si>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</si>
  <si>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</si>
  <si>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</si>
  <si>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</si>
  <si>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</si>
  <si>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</si>
  <si>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</si>
  <si>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</si>
  <si>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</si>
  <si>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</si>
  <si>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</si>
  <si>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</si>
  <si>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</si>
  <si>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</si>
  <si>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</si>
  <si>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</si>
  <si>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</si>
  <si>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</si>
  <si>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</si>
  <si>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</si>
  <si>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</si>
  <si>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</si>
  <si>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</si>
  <si>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</si>
  <si>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</si>
  <si>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</si>
  <si>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</si>
  <si>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</si>
  <si>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</si>
  <si>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</si>
  <si>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</si>
  <si>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</si>
  <si>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</si>
  <si>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</si>
  <si>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</si>
  <si>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</si>
  <si>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</si>
  <si>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</si>
  <si>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</si>
  <si>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</si>
  <si>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</si>
  <si>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</si>
  <si>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</si>
  <si>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</si>
  <si>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</si>
  <si>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</si>
  <si>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</si>
  <si>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</si>
  <si>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</si>
  <si>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</si>
  <si>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</si>
  <si>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</si>
  <si>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</si>
  <si>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</si>
  <si>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</si>
  <si>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</si>
  <si>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</si>
  <si>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</si>
  <si>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</si>
  <si>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</si>
  <si>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</si>
  <si>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</si>
  <si>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</si>
  <si>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</si>
  <si>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</si>
  <si>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</si>
  <si>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</si>
  <si>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</si>
  <si>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</si>
  <si>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</si>
  <si>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</si>
  <si>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</si>
  <si>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</si>
  <si>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</si>
  <si>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</si>
  <si>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</si>
  <si>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</si>
  <si>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</si>
  <si>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</si>
  <si>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</si>
  <si>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</si>
  <si>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</si>
  <si>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</si>
  <si>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</si>
  <si>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</si>
  <si>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</si>
  <si>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</si>
  <si>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</si>
  <si>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</si>
  <si>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</si>
  <si>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</si>
  <si>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</si>
  <si>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</si>
  <si>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</si>
  <si>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</si>
  <si>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</si>
  <si>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</si>
  <si>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</si>
  <si>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</si>
  <si>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</si>
  <si>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</si>
  <si>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</si>
  <si>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</si>
  <si>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</si>
  <si>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</si>
  <si>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</si>
  <si>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</si>
  <si>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</si>
  <si>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</si>
  <si>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</si>
  <si>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</si>
  <si>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</si>
  <si>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</si>
  <si>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</si>
  <si>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</si>
  <si>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</si>
  <si>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</si>
  <si>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</si>
  <si>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</si>
  <si>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</si>
  <si>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</si>
  <si>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</si>
  <si>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</si>
  <si>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</si>
  <si>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</si>
  <si>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</si>
  <si>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</si>
  <si>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</si>
  <si>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</si>
  <si>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</si>
  <si>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</si>
  <si>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</si>
  <si>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</si>
  <si>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</si>
  <si>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</si>
  <si>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</si>
  <si>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</si>
  <si>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</si>
  <si>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</si>
  <si>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</si>
  <si>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</si>
  <si>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</si>
  <si>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</si>
  <si>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</si>
  <si>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</si>
  <si>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</si>
  <si>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</si>
  <si>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</si>
  <si>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</si>
  <si>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</si>
  <si>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</si>
  <si>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</si>
  <si>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</si>
  <si>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</si>
  <si>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</si>
  <si>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</si>
  <si>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</si>
  <si>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</si>
  <si>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</si>
  <si>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</si>
  <si>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</si>
  <si>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</si>
  <si>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</si>
  <si>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</si>
  <si>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</si>
  <si>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</si>
  <si>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</si>
  <si>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</si>
  <si>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</si>
  <si>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</si>
  <si>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</si>
  <si>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</si>
  <si>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</si>
  <si>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</si>
  <si>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</si>
  <si>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</si>
  <si>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</si>
  <si>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</si>
  <si>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</si>
  <si>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</si>
  <si>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</si>
  <si>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</si>
  <si>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</si>
  <si>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</si>
  <si>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</si>
  <si>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</si>
  <si>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</si>
  <si>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</si>
  <si>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</si>
  <si>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</si>
  <si>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</si>
  <si>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</si>
  <si>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</si>
  <si>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</si>
  <si>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</si>
  <si>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</si>
  <si>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</si>
  <si>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</si>
  <si>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</si>
  <si>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</si>
  <si>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</si>
  <si>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</si>
  <si>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</si>
  <si>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</si>
  <si>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</si>
  <si>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</si>
  <si>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</si>
  <si>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</si>
  <si>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</si>
  <si>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</si>
  <si>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</si>
  <si>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</si>
  <si>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</si>
  <si>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</si>
  <si>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</si>
  <si>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</si>
  <si>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</si>
  <si>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</si>
  <si>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</si>
  <si>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</si>
  <si>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</si>
  <si>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</si>
  <si>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</si>
  <si>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</si>
  <si>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</si>
  <si>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</si>
  <si>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</si>
  <si>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</si>
  <si>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</si>
  <si>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</si>
  <si>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</si>
  <si>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</si>
  <si>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</si>
  <si>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</si>
  <si>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</si>
  <si>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</si>
  <si>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</si>
  <si>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</si>
  <si>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</si>
  <si>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</si>
  <si>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</si>
  <si>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</si>
  <si>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</si>
  <si>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</si>
  <si>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</si>
  <si>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</si>
  <si>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</si>
  <si>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</si>
  <si>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</si>
  <si>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</si>
  <si>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</si>
  <si>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</si>
  <si>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</si>
  <si>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</si>
  <si>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</si>
  <si>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</si>
  <si>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</si>
  <si>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</si>
  <si>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</si>
  <si>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</si>
  <si>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</si>
  <si>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</si>
  <si>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</si>
  <si>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</si>
  <si>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</si>
  <si>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</si>
  <si>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</si>
  <si>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</si>
  <si>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</si>
  <si>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</si>
  <si>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</si>
  <si>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</si>
  <si>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</si>
  <si>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</si>
  <si>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</si>
  <si>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</si>
  <si>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</si>
  <si>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</si>
  <si>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</si>
  <si>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</si>
  <si>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</si>
  <si>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</si>
  <si>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</si>
  <si>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</si>
  <si>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</si>
  <si>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</si>
  <si>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</si>
  <si>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</si>
  <si>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</si>
  <si>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</si>
  <si>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</si>
  <si>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</si>
  <si>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</si>
  <si>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</si>
  <si>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</si>
  <si>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</si>
  <si>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</si>
  <si>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</si>
  <si>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</si>
  <si>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</si>
  <si>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</si>
  <si>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</si>
  <si>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</si>
  <si>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</si>
  <si>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</si>
  <si>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</si>
  <si>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</si>
  <si>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</si>
  <si>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</si>
  <si>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</si>
  <si>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</si>
  <si>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</si>
  <si>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</si>
  <si>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</si>
  <si>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</si>
  <si>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</si>
  <si>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</si>
  <si>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</si>
  <si>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</si>
  <si>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</si>
  <si>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</si>
  <si>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</si>
  <si>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</si>
  <si>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</si>
  <si>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</si>
  <si>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</si>
  <si>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</si>
  <si>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</si>
  <si>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</si>
  <si>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</si>
  <si>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</si>
  <si>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</si>
  <si>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</si>
  <si>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</si>
  <si>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</si>
  <si>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</si>
  <si>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</si>
  <si>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</si>
  <si>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</si>
  <si>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</si>
  <si>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</si>
  <si>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</si>
  <si>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</si>
  <si>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</si>
  <si>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</si>
  <si>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</si>
  <si>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</si>
  <si>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</si>
  <si>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</si>
  <si>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</si>
  <si>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</si>
  <si>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</si>
  <si>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</si>
  <si>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</si>
  <si>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</si>
  <si>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</si>
  <si>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</si>
  <si>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</si>
  <si>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</si>
  <si>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</si>
  <si>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</si>
  <si>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</si>
  <si>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</si>
  <si>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</si>
  <si>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</si>
  <si>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</si>
  <si>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</si>
  <si>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</si>
  <si>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</si>
  <si>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</si>
  <si>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</si>
  <si>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</si>
  <si>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</si>
  <si>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</si>
  <si>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</si>
  <si>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</si>
  <si>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</si>
  <si>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</si>
  <si>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</si>
  <si>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</si>
  <si>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</si>
  <si>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</si>
  <si>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</si>
  <si>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</si>
  <si>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</si>
  <si>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</si>
  <si>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</si>
  <si>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</si>
  <si>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</si>
  <si>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</si>
  <si>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</si>
  <si>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</si>
  <si>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</si>
  <si>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</si>
  <si>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</si>
  <si>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</si>
  <si>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</si>
  <si>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</si>
  <si>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</si>
  <si>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</si>
  <si>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</si>
  <si>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</si>
  <si>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</si>
  <si>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</si>
  <si>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</si>
  <si>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</si>
  <si>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</si>
  <si>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</si>
  <si>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</si>
  <si>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</si>
  <si>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</si>
  <si>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</si>
  <si>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</si>
  <si>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</si>
  <si>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</si>
  <si>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</si>
  <si>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</si>
  <si>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</si>
  <si>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</si>
  <si>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</si>
  <si>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</si>
  <si>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</si>
  <si>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</si>
  <si>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</si>
  <si>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</si>
  <si>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</si>
  <si>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</si>
  <si>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</si>
  <si>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</si>
  <si>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</si>
  <si>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</si>
  <si>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</si>
  <si>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</si>
  <si>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</si>
  <si>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</si>
  <si>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</si>
  <si>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</si>
  <si>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</si>
  <si>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</si>
  <si>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</si>
  <si>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</si>
  <si>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</si>
  <si>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</si>
  <si>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</si>
  <si>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</si>
  <si>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</si>
  <si>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</si>
  <si>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</si>
  <si>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</si>
  <si>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</si>
  <si>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</si>
  <si>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</si>
  <si>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</si>
  <si>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</si>
  <si>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</si>
  <si>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</si>
  <si>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</si>
  <si>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</si>
  <si>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</si>
  <si>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</si>
  <si>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</si>
  <si>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</si>
  <si>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</si>
  <si>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</si>
  <si>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</si>
  <si>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</si>
  <si>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</si>
  <si>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</si>
  <si>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</si>
  <si>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</si>
  <si>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</si>
  <si>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</si>
  <si>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</si>
  <si>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</si>
  <si>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</si>
  <si>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</si>
  <si>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</si>
  <si>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</si>
  <si>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</si>
  <si>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</si>
  <si>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</si>
  <si>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</si>
  <si>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</si>
  <si>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</si>
  <si>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</si>
  <si>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</si>
  <si>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</si>
  <si>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</si>
  <si>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</si>
  <si>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</si>
  <si>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</si>
  <si>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</si>
  <si>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</si>
  <si>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</si>
  <si>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</si>
  <si>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</si>
  <si>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</si>
  <si>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</si>
  <si>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</si>
  <si>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</si>
  <si>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</si>
  <si>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</si>
  <si>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</si>
  <si>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</si>
  <si>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</si>
  <si>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</si>
  <si>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</si>
  <si>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</si>
  <si>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</si>
  <si>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</si>
  <si>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</si>
  <si>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</si>
  <si>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</si>
  <si>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</si>
  <si>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</si>
  <si>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</si>
  <si>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</si>
  <si>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</si>
  <si>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</si>
  <si>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</si>
  <si>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</si>
  <si>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</si>
  <si>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</si>
  <si>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</si>
  <si>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</si>
  <si>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</si>
  <si>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</si>
  <si>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</si>
  <si>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</si>
  <si>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</si>
  <si>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</si>
  <si>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</si>
  <si>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</si>
  <si>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</si>
  <si>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</si>
  <si>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</si>
  <si>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</si>
  <si>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</si>
  <si>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</si>
  <si>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</si>
  <si>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</si>
  <si>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</si>
  <si>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</si>
  <si>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</si>
  <si>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</si>
  <si>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</si>
  <si>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</si>
  <si>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</si>
  <si>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</si>
  <si>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</si>
  <si>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</si>
  <si>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</si>
  <si>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</si>
  <si>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</si>
  <si>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</si>
  <si>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</si>
  <si>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</si>
  <si>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</si>
  <si>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</si>
  <si>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</si>
  <si>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</si>
  <si>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</si>
  <si>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</si>
  <si>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</si>
  <si>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</si>
  <si>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</si>
  <si>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</si>
  <si>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</si>
  <si>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</si>
  <si>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</si>
  <si>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</si>
  <si>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</si>
  <si>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</si>
  <si>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</si>
  <si>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</si>
  <si>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</si>
  <si>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</si>
  <si>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</si>
  <si>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</si>
  <si>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</si>
  <si>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</si>
  <si>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</si>
  <si>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</si>
  <si>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</si>
  <si>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</si>
  <si>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</si>
  <si>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</si>
  <si>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</si>
  <si>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</si>
  <si>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</si>
  <si>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</si>
  <si>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</si>
  <si>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</si>
  <si>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</si>
  <si>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</si>
  <si>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</si>
  <si>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</si>
  <si>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</si>
  <si>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</si>
  <si>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</si>
  <si>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</si>
  <si>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</si>
  <si>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</si>
  <si>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</si>
  <si>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</si>
  <si>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</si>
  <si>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</si>
  <si>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</si>
  <si>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</si>
  <si>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</si>
  <si>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</si>
  <si>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</si>
  <si>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</si>
  <si>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</si>
  <si>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</si>
  <si>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</si>
  <si>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</si>
  <si>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</si>
  <si>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</si>
  <si>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</si>
  <si>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</si>
  <si>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</si>
  <si>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</si>
  <si>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</si>
  <si>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</si>
  <si>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</si>
  <si>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</si>
  <si>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</si>
  <si>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</si>
  <si>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</si>
  <si>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</si>
  <si>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</si>
  <si>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</si>
  <si>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</si>
  <si>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</si>
  <si>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</si>
  <si>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</si>
  <si>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</si>
  <si>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</si>
  <si>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</si>
  <si>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</si>
  <si>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</si>
  <si>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</si>
  <si>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</si>
  <si>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</si>
  <si>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</si>
  <si>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</si>
  <si>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</si>
  <si>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</si>
  <si>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</si>
  <si>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</si>
  <si>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</si>
  <si>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</si>
  <si>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</si>
  <si>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</si>
  <si>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</si>
  <si>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</si>
  <si>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</si>
  <si>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</si>
  <si>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</si>
  <si>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</si>
  <si>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</si>
  <si>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</si>
  <si>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</si>
  <si>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</si>
  <si>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</si>
  <si>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</si>
  <si>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</si>
  <si>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</si>
  <si>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</si>
  <si>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</si>
  <si>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</si>
  <si>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</si>
  <si>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</si>
  <si>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</si>
  <si>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</si>
  <si>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</si>
  <si>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</si>
  <si>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</si>
  <si>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</si>
  <si>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</si>
  <si>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</si>
  <si>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</si>
  <si>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</si>
  <si>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</si>
  <si>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</si>
  <si>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</si>
  <si>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</si>
  <si>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</si>
  <si>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</si>
  <si>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</si>
  <si>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</si>
  <si>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</si>
  <si>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</si>
  <si>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</si>
  <si>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</si>
  <si>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</si>
  <si>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</si>
  <si>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</si>
  <si>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</si>
  <si>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</si>
  <si>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</si>
  <si>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</si>
  <si>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</si>
  <si>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</si>
  <si>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</si>
  <si>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</si>
  <si>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</si>
  <si>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</si>
  <si>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</si>
  <si>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</si>
  <si>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</si>
  <si>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</si>
  <si>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</si>
  <si>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</si>
  <si>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</si>
  <si>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</si>
  <si>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</si>
  <si>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</si>
  <si>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</si>
  <si>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</si>
  <si>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</si>
  <si>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</si>
  <si>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</si>
  <si>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</si>
  <si>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</si>
  <si>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</si>
  <si>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</si>
  <si>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</si>
  <si>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</si>
  <si>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</si>
  <si>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</si>
  <si>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</si>
  <si>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</si>
  <si>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</si>
  <si>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</si>
  <si>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</si>
  <si>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</si>
  <si>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</si>
  <si>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</si>
  <si>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</si>
  <si>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</si>
  <si>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</si>
  <si>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</si>
  <si>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</si>
  <si>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</si>
  <si>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</si>
  <si>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</si>
  <si>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</si>
  <si>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</si>
  <si>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</si>
  <si>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</si>
  <si>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</si>
  <si>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</si>
  <si>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</si>
  <si>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</si>
  <si>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</si>
  <si>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</si>
  <si>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</si>
  <si>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</si>
  <si>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</si>
  <si>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</si>
  <si>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</si>
  <si>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</si>
  <si>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</si>
  <si>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</si>
  <si>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</si>
  <si>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</si>
  <si>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</si>
  <si>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</si>
  <si>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</si>
  <si>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</si>
  <si>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</si>
  <si>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</si>
  <si>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</si>
  <si>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</si>
  <si>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</si>
  <si>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</si>
  <si>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</si>
  <si>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</si>
  <si>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</si>
  <si>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</si>
  <si>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</si>
  <si>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</si>
  <si>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</si>
  <si>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</si>
  <si>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</si>
  <si>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</si>
  <si>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</si>
  <si>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</si>
  <si>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</si>
  <si>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</si>
  <si>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</si>
  <si>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</si>
  <si>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</si>
  <si>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</si>
  <si>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</si>
  <si>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</si>
  <si>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</si>
  <si>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</si>
  <si>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</si>
  <si>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</si>
  <si>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</si>
  <si>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</si>
  <si>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</si>
  <si>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</si>
  <si>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</si>
  <si>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</si>
  <si>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</si>
  <si>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</si>
  <si>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</si>
  <si>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</si>
  <si>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</si>
  <si>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</si>
  <si>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</si>
  <si>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</si>
  <si>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</si>
  <si>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</si>
  <si>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</si>
  <si>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</si>
  <si>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</si>
  <si>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</si>
  <si>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</si>
  <si>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</si>
  <si>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</si>
  <si>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</si>
  <si>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</si>
  <si>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</si>
  <si>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</si>
  <si>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</si>
  <si>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</si>
  <si>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</si>
  <si>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</si>
  <si>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</si>
  <si>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</si>
  <si>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</si>
  <si>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</si>
  <si>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</si>
  <si>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</si>
  <si>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</si>
  <si>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</si>
  <si>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</si>
  <si>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</si>
  <si>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</si>
  <si>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</si>
  <si>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</si>
  <si>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</si>
  <si>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</si>
  <si>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</si>
  <si>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</si>
  <si>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</si>
  <si>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</si>
  <si>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</si>
  <si>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</si>
  <si>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</si>
  <si>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</si>
  <si>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</si>
  <si>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</si>
  <si>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</si>
  <si>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</si>
  <si>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</si>
  <si>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</si>
  <si>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</si>
  <si>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</si>
  <si>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</si>
  <si>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</si>
  <si>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</si>
  <si>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</si>
  <si>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</si>
  <si>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</si>
  <si>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</si>
  <si>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</si>
  <si>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</si>
  <si>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</si>
  <si>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</si>
  <si>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</si>
  <si>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</si>
  <si>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</si>
  <si>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</si>
  <si>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</si>
  <si>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</si>
  <si>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</si>
  <si>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</si>
  <si>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</si>
  <si>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</si>
  <si>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</si>
  <si>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</si>
  <si>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</si>
  <si>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</si>
  <si>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</si>
  <si>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</si>
  <si>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</si>
  <si>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</si>
  <si>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</si>
  <si>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</si>
  <si>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</si>
  <si>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</si>
  <si>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</si>
  <si>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</si>
  <si>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</si>
  <si>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</si>
  <si>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</si>
  <si>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</si>
  <si>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</si>
  <si>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</si>
  <si>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</si>
  <si>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</si>
  <si>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</si>
  <si>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</si>
  <si>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</si>
  <si>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</si>
  <si>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</si>
  <si>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</si>
  <si>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</si>
  <si>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</si>
  <si>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</si>
  <si>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</si>
  <si>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</si>
  <si>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</si>
  <si>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</si>
  <si>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</si>
  <si>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</si>
  <si>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</si>
  <si>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</si>
  <si>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</si>
  <si>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</si>
  <si>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</si>
  <si>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</si>
  <si>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</si>
  <si>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</si>
  <si>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</si>
  <si>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</si>
  <si>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</si>
  <si>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</si>
  <si>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</si>
  <si>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</si>
  <si>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</si>
  <si>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</si>
  <si>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</si>
  <si>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</si>
  <si>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</si>
  <si>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</si>
  <si>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</si>
  <si>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</si>
  <si>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</si>
  <si>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</si>
  <si>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</si>
  <si>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</si>
  <si>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</si>
  <si>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</si>
  <si>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</si>
  <si>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</si>
  <si>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</si>
  <si>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</si>
  <si>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</si>
  <si>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</si>
  <si>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</si>
  <si>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</si>
  <si>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</si>
  <si>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</si>
  <si>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</si>
  <si>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</si>
  <si>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</si>
  <si>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</si>
  <si>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</si>
  <si>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</si>
  <si>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</si>
  <si>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</si>
  <si>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</si>
  <si>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</si>
  <si>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</si>
  <si>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</si>
  <si>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</si>
  <si>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</si>
  <si>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</si>
  <si>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</si>
  <si>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</si>
  <si>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</si>
  <si>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</si>
  <si>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</si>
  <si>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</si>
  <si>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</si>
  <si>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</si>
  <si>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</si>
  <si>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</si>
  <si>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</si>
  <si>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</si>
  <si>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</si>
  <si>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</si>
  <si>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</si>
  <si>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</si>
  <si>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</si>
  <si>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</si>
  <si>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</si>
  <si>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</si>
  <si>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</si>
  <si>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</si>
  <si>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</si>
  <si>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</si>
  <si>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</si>
  <si>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</si>
  <si>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</si>
  <si>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</si>
  <si>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</si>
  <si>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</si>
  <si>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</si>
  <si>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</si>
  <si>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</si>
  <si>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</si>
  <si>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</si>
  <si>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</si>
  <si>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</si>
  <si>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</si>
  <si>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</si>
  <si>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</si>
  <si>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</si>
  <si>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</si>
  <si>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</si>
  <si>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</si>
  <si>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</si>
  <si>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</si>
  <si>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</si>
  <si>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</si>
  <si>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</si>
  <si>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</si>
  <si>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</si>
  <si>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</si>
  <si>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</si>
  <si>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</si>
  <si>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</si>
  <si>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</si>
  <si>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</si>
  <si>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</si>
  <si>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</si>
  <si>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</si>
  <si>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</si>
  <si>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</si>
  <si>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</si>
  <si>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</si>
  <si>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</si>
  <si>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</si>
  <si>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</si>
  <si>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</si>
  <si>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</si>
  <si>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</si>
  <si>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</si>
  <si>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</si>
  <si>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</si>
  <si>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</si>
  <si>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</si>
  <si>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</si>
  <si>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</si>
  <si>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</si>
  <si>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</si>
  <si>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</si>
  <si>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</si>
  <si>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</si>
  <si>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</si>
  <si>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</si>
  <si>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</si>
  <si>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</si>
  <si>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</si>
  <si>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</si>
  <si>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</si>
  <si>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</si>
  <si>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</si>
  <si>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</si>
  <si>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</si>
  <si>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</si>
  <si>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</si>
  <si>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</si>
  <si>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</si>
  <si>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</si>
  <si>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</si>
  <si>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</si>
  <si>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</si>
  <si>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</si>
  <si>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</si>
  <si>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</si>
  <si>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</si>
  <si>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</si>
  <si>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</si>
  <si>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</si>
  <si>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</si>
  <si>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</si>
  <si>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</si>
  <si>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</si>
  <si>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</si>
  <si>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</si>
  <si>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</si>
  <si>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</si>
  <si>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</si>
  <si>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</si>
  <si>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</si>
  <si>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</si>
  <si>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</si>
  <si>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</si>
  <si>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</si>
  <si>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</si>
  <si>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</si>
  <si>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</si>
  <si>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</si>
  <si>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</si>
  <si>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</si>
  <si>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</si>
  <si>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</si>
  <si>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</si>
  <si>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</si>
  <si>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</si>
  <si>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</si>
  <si>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</si>
  <si>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</si>
  <si>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</si>
  <si>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</si>
  <si>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</si>
  <si>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</si>
  <si>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</si>
  <si>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</si>
  <si>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</si>
  <si>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</si>
  <si>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</si>
  <si>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</si>
  <si>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</si>
  <si>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</si>
  <si>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</si>
  <si>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</si>
  <si>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</si>
  <si>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</si>
  <si>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</si>
  <si>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</si>
  <si>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</si>
  <si>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</si>
  <si>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</si>
  <si>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</si>
  <si>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</si>
  <si>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</si>
  <si>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</si>
  <si>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</si>
  <si>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</si>
  <si>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</si>
  <si>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</si>
  <si>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</si>
  <si>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</si>
  <si>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</si>
  <si>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</si>
  <si>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</si>
  <si>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</si>
  <si>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</si>
  <si>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</si>
  <si>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</si>
  <si>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</si>
  <si>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</si>
  <si>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</si>
  <si>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</si>
  <si>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</si>
  <si>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</si>
  <si>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</si>
  <si>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</si>
  <si>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</si>
  <si>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</si>
  <si>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</si>
  <si>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</si>
  <si>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</si>
  <si>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</si>
  <si>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</si>
  <si>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</si>
  <si>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</si>
  <si>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</si>
  <si>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</si>
  <si>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</si>
  <si>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</si>
  <si>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</si>
  <si>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</si>
  <si>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</si>
  <si>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</si>
  <si>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</si>
  <si>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</si>
  <si>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</si>
  <si>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</si>
  <si>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</si>
  <si>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</si>
  <si>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</si>
  <si>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</si>
  <si>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</si>
  <si>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</si>
  <si>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</si>
  <si>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</si>
  <si>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</si>
  <si>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</si>
  <si>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</si>
  <si>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</si>
  <si>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</si>
  <si>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</si>
  <si>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</si>
  <si>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</si>
  <si>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</si>
  <si>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</si>
  <si>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</si>
  <si>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</si>
  <si>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</si>
  <si>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</si>
  <si>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</si>
  <si>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</si>
  <si>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</si>
  <si>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</si>
  <si>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</si>
  <si>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</si>
  <si>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</si>
  <si>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</si>
  <si>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</si>
  <si>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</si>
  <si>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</si>
  <si>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</si>
  <si>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</si>
  <si>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</si>
  <si>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</si>
  <si>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</si>
  <si>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</si>
  <si>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</si>
  <si>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</si>
  <si>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</si>
  <si>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</si>
  <si>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</si>
  <si>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</si>
  <si>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</si>
  <si>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</si>
  <si>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</si>
  <si>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</si>
  <si>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</si>
  <si>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</si>
  <si>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</si>
  <si>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</si>
  <si>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</si>
  <si>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</si>
  <si>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</si>
  <si>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</si>
  <si>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</si>
  <si>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</si>
  <si>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</si>
  <si>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</si>
  <si>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</si>
  <si>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</si>
  <si>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</si>
  <si>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</si>
  <si>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</si>
  <si>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</si>
  <si>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</si>
  <si>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</si>
  <si>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</si>
  <si>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</si>
  <si>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</si>
  <si>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</si>
  <si>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</si>
  <si>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</si>
  <si>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</si>
  <si>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</si>
  <si>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</si>
  <si>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</si>
  <si>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</si>
  <si>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</si>
  <si>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</si>
  <si>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</si>
  <si>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</si>
  <si>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</si>
  <si>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</si>
  <si>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</si>
  <si>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</si>
  <si>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</si>
  <si>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</si>
  <si>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</si>
  <si>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</si>
  <si>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</si>
  <si>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</si>
  <si>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</si>
  <si>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</si>
  <si>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</si>
  <si>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</si>
  <si>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</si>
  <si>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</si>
  <si>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</si>
  <si>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</si>
  <si>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</si>
  <si>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</si>
  <si>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</si>
  <si>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</si>
  <si>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</si>
  <si>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</si>
  <si>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</si>
  <si>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</si>
  <si>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</si>
  <si>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</si>
  <si>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</si>
  <si>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</si>
  <si>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</si>
  <si>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</si>
  <si>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</si>
  <si>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</si>
  <si>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</si>
  <si>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</si>
  <si>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</si>
  <si>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</si>
  <si>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</si>
  <si>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</si>
  <si>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</si>
  <si>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</si>
  <si>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</si>
  <si>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</si>
  <si>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</si>
  <si>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</si>
  <si>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</si>
  <si>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</si>
  <si>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</si>
  <si>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</si>
  <si>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</si>
  <si>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</si>
  <si>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</si>
  <si>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</si>
  <si>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</si>
  <si>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</si>
  <si>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</si>
  <si>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</si>
  <si>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</si>
  <si>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</si>
  <si>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</si>
  <si>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</si>
  <si>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</si>
  <si>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</si>
  <si>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</si>
  <si>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</si>
  <si>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</si>
  <si>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</si>
  <si>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</si>
  <si>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</si>
  <si>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</si>
  <si>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</si>
  <si>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</si>
  <si>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</si>
  <si>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</si>
  <si>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</si>
  <si>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</si>
  <si>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</si>
  <si>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</si>
  <si>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</si>
  <si>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</si>
  <si>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</si>
  <si>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</si>
  <si>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</si>
  <si>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</si>
  <si>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</si>
  <si>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</si>
  <si>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</si>
  <si>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</si>
  <si>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</si>
  <si>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</si>
  <si>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</si>
  <si>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</si>
  <si>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</si>
  <si>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</si>
  <si>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</si>
  <si>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</si>
  <si>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</si>
  <si>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</si>
  <si>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</si>
  <si>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</si>
  <si>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</si>
  <si>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</si>
  <si>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</si>
  <si>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</si>
  <si>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</si>
  <si>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</si>
  <si>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</si>
  <si>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</si>
  <si>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</si>
  <si>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</si>
  <si>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</si>
  <si>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</si>
  <si>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</si>
  <si>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</si>
  <si>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</si>
  <si>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</si>
  <si>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</si>
  <si>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</si>
  <si>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</si>
  <si>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</si>
  <si>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</si>
  <si>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</si>
  <si>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</si>
  <si>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</si>
  <si>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</si>
  <si>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</si>
  <si>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</si>
  <si>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</si>
  <si>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</si>
  <si>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</si>
  <si>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</si>
  <si>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</si>
  <si>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</si>
  <si>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</si>
  <si>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</si>
  <si>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</si>
  <si>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</si>
  <si>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</si>
  <si>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</si>
  <si>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</si>
  <si>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</si>
  <si>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</si>
  <si>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</si>
  <si>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</si>
  <si>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</si>
  <si>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</si>
  <si>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</si>
  <si>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</si>
  <si>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</si>
  <si>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</si>
  <si>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</si>
  <si>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</si>
  <si>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</si>
  <si>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</si>
  <si>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</si>
  <si>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</si>
  <si>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</si>
  <si>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</si>
  <si>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</si>
  <si>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</si>
  <si>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</si>
  <si>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</si>
  <si>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</si>
  <si>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</si>
  <si>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</si>
  <si>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</si>
  <si>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</si>
  <si>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</si>
  <si>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</si>
  <si>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</si>
  <si>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</si>
  <si>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</si>
  <si>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</si>
  <si>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</si>
  <si>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</si>
  <si>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</si>
  <si>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</si>
  <si>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</si>
  <si>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</si>
  <si>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</si>
  <si>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</si>
  <si>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</si>
  <si>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</si>
  <si>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</si>
  <si>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</si>
  <si>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</si>
  <si>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</si>
  <si>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</si>
  <si>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</si>
  <si>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</si>
  <si>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</si>
  <si>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</si>
  <si>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</si>
  <si>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</si>
  <si>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</si>
  <si>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</si>
  <si>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</si>
  <si>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</si>
  <si>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</si>
  <si>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</si>
  <si>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</si>
  <si>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</si>
  <si>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</si>
  <si>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</si>
  <si>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</si>
  <si>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</si>
  <si>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</si>
  <si>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</si>
  <si>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</si>
  <si>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</si>
  <si>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</si>
  <si>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</si>
  <si>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</si>
  <si>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</si>
  <si>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</si>
  <si>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</si>
  <si>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</si>
  <si>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</si>
  <si>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</si>
  <si>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</si>
  <si>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</si>
  <si>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</si>
  <si>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</si>
  <si>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</si>
  <si>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</si>
  <si>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</si>
  <si>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</si>
  <si>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</si>
  <si>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</si>
  <si>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</si>
  <si>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</si>
  <si>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</si>
  <si>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</si>
  <si>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</si>
  <si>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</si>
  <si>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</si>
  <si>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</si>
  <si>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</si>
  <si>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</si>
  <si>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</si>
  <si>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</si>
  <si>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</si>
  <si>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</si>
  <si>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</si>
  <si>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</si>
  <si>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</si>
  <si>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</si>
  <si>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</si>
  <si>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</si>
  <si>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</si>
  <si>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</si>
  <si>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</si>
  <si>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</si>
  <si>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</si>
  <si>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</si>
  <si>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</si>
  <si>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</si>
  <si>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</si>
  <si>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</si>
  <si>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</si>
  <si>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</si>
  <si>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</si>
  <si>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</si>
  <si>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</si>
  <si>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</si>
  <si>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</si>
  <si>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</si>
  <si>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</si>
  <si>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</si>
  <si>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</si>
  <si>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</si>
  <si>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</si>
  <si>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</si>
  <si>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</si>
  <si>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</si>
  <si>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</si>
  <si>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</si>
  <si>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</si>
  <si>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</si>
  <si>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</si>
  <si>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</si>
  <si>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</si>
  <si>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</si>
  <si>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</si>
  <si>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</si>
  <si>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</si>
  <si>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</si>
  <si>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</si>
  <si>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</si>
  <si>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</si>
  <si>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</si>
  <si>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</si>
  <si>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</si>
  <si>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</si>
  <si>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</si>
  <si>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</si>
  <si>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</si>
  <si>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</si>
  <si>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</si>
  <si>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</si>
  <si>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</si>
  <si>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</si>
  <si>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</si>
  <si>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</si>
  <si>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</si>
  <si>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</si>
  <si>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</si>
  <si>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</si>
  <si>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</si>
  <si>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</si>
  <si>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</si>
  <si>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</si>
  <si>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</si>
  <si>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</si>
  <si>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</si>
  <si>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</si>
  <si>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</si>
  <si>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</si>
  <si>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</si>
  <si>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</si>
  <si>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</si>
  <si>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</si>
  <si>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</si>
  <si>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</si>
  <si>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</si>
  <si>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</si>
  <si>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</si>
  <si>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</si>
  <si>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</si>
  <si>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</si>
  <si>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</si>
  <si>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</si>
  <si>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</si>
  <si>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</si>
  <si>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</si>
  <si>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</si>
  <si>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</si>
  <si>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</si>
  <si>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</si>
  <si>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</si>
  <si>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</si>
  <si>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</si>
  <si>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</si>
  <si>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</si>
  <si>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</si>
  <si>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</si>
  <si>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</si>
  <si>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</si>
  <si>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</si>
  <si>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</si>
  <si>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</si>
  <si>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</si>
  <si>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</si>
  <si>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</si>
  <si>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</si>
  <si>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</si>
  <si>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</si>
  <si>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</si>
  <si>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</si>
  <si>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</si>
  <si>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</si>
  <si>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</si>
  <si>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</si>
  <si>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</si>
  <si>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</si>
  <si>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</si>
  <si>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</si>
  <si>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</si>
  <si>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</si>
  <si>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</si>
  <si>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</si>
  <si>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</si>
  <si>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</si>
  <si>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</si>
  <si>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</si>
  <si>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</si>
  <si>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</si>
  <si>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</si>
  <si>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</si>
  <si>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</si>
  <si>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</si>
  <si>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</si>
  <si>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</si>
  <si>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</si>
  <si>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</si>
  <si>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</si>
  <si>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</si>
  <si>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</si>
  <si>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</si>
  <si>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</si>
  <si>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</si>
  <si>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</si>
  <si>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</si>
  <si>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</si>
  <si>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</si>
  <si>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</si>
  <si>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</si>
  <si>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</si>
  <si>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</si>
  <si>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</si>
  <si>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</si>
  <si>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</si>
  <si>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</si>
  <si>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</si>
  <si>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</si>
  <si>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</si>
  <si>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</si>
  <si>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</si>
  <si>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</si>
  <si>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</si>
  <si>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</si>
  <si>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</si>
  <si>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</si>
  <si>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</si>
  <si>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</si>
  <si>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</si>
  <si>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</si>
  <si>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</si>
  <si>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</si>
  <si>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</si>
  <si>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</si>
  <si>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</si>
  <si>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</si>
  <si>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</si>
  <si>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</si>
  <si>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</si>
  <si>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</si>
  <si>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</si>
  <si>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</si>
  <si>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</si>
  <si>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</si>
  <si>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</si>
  <si>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</si>
  <si>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</si>
  <si>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</si>
  <si>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</si>
  <si>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</si>
  <si>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</si>
  <si>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</si>
  <si>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</si>
  <si>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</si>
  <si>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</si>
  <si>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</si>
  <si>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</si>
  <si>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</si>
  <si>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</si>
  <si>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</si>
  <si>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</si>
  <si>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</si>
  <si>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</si>
  <si>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</si>
  <si>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</si>
  <si>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</si>
  <si>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</si>
  <si>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</si>
  <si>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</si>
  <si>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</si>
  <si>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</si>
  <si>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</si>
  <si>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</si>
  <si>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</si>
  <si>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</si>
  <si>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</si>
  <si>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</si>
  <si>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</si>
  <si>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</si>
  <si>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</si>
  <si>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</si>
  <si>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</si>
  <si>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</si>
  <si>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</si>
  <si>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</si>
  <si>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</si>
  <si>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</si>
  <si>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</si>
  <si>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</si>
  <si>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</si>
  <si>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</si>
  <si>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</si>
  <si>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</si>
  <si>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</si>
  <si>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</si>
  <si>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</si>
  <si>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</si>
  <si>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</si>
  <si>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</si>
  <si>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</si>
  <si>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</si>
  <si>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</si>
  <si>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</si>
  <si>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</si>
  <si>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</si>
  <si>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</si>
  <si>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</si>
  <si>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</si>
  <si>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</si>
  <si>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</si>
  <si>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</si>
  <si>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</si>
  <si>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</si>
  <si>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</si>
  <si>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</si>
  <si>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</si>
  <si>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</si>
  <si>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</si>
  <si>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</si>
  <si>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</si>
  <si>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</si>
  <si>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</si>
  <si>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</si>
  <si>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</si>
  <si>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</si>
  <si>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</si>
  <si>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</si>
  <si>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</si>
  <si>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</si>
  <si>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</si>
  <si>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</si>
  <si>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</si>
  <si>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</si>
  <si>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</si>
  <si>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</si>
  <si>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</si>
  <si>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</si>
  <si>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</si>
  <si>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</si>
  <si>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</si>
  <si>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</si>
  <si>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</si>
  <si>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</si>
  <si>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</si>
  <si>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</si>
  <si>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</si>
  <si>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</si>
  <si>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</si>
  <si>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</si>
  <si>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</si>
  <si>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</si>
  <si>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</si>
  <si>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</si>
  <si>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</si>
  <si>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</si>
  <si>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</si>
  <si>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</si>
  <si>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</si>
  <si>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</si>
  <si>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</si>
  <si>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</si>
  <si>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</si>
  <si>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</si>
  <si>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</si>
  <si>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</si>
  <si>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</si>
  <si>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</si>
  <si>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</si>
  <si>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</si>
  <si>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</si>
  <si>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</si>
  <si>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</si>
  <si>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</si>
  <si>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</si>
  <si>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</si>
  <si>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</si>
  <si>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</si>
  <si>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</si>
  <si>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</si>
  <si>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</si>
  <si>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</si>
  <si>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</si>
  <si>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</si>
  <si>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</si>
  <si>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</si>
  <si>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</si>
  <si>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</si>
  <si>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</si>
  <si>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</si>
  <si>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</si>
  <si>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</si>
  <si>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</si>
  <si>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</si>
  <si>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</si>
  <si>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</si>
  <si>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</si>
  <si>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</si>
  <si>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</si>
  <si>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</si>
  <si>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</si>
  <si>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</si>
  <si>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</si>
  <si>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</si>
  <si>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</si>
  <si>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</si>
  <si>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</si>
  <si>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</si>
  <si>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</si>
  <si>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</si>
  <si>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</si>
  <si>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</si>
  <si>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</si>
  <si>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</si>
  <si>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</si>
  <si>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</si>
  <si>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</si>
  <si>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</si>
  <si>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</si>
  <si>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</si>
  <si>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</si>
  <si>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</si>
  <si>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</si>
  <si>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</si>
  <si>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</si>
  <si>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</si>
  <si>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</si>
  <si>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</si>
  <si>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</si>
  <si>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</si>
  <si>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</si>
  <si>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</si>
  <si>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</si>
  <si>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</si>
  <si>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</si>
  <si>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</si>
  <si>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</si>
  <si>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</si>
  <si>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</si>
  <si>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</si>
  <si>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</si>
  <si>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</si>
  <si>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</si>
  <si>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</si>
  <si>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</si>
  <si>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</si>
  <si>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</si>
  <si>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</si>
  <si>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</si>
  <si>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</si>
  <si>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</si>
  <si>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</si>
  <si>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</si>
  <si>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</si>
  <si>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</si>
  <si>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</si>
  <si>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</si>
  <si>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</si>
  <si>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</si>
  <si>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</si>
  <si>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</si>
  <si>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</si>
  <si>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</si>
  <si>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</si>
  <si>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</si>
  <si>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</si>
  <si>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</si>
  <si>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</si>
  <si>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</si>
  <si>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</si>
  <si>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</si>
  <si>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</si>
  <si>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</si>
  <si>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</si>
  <si>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</si>
  <si>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</si>
  <si>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</si>
  <si>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</si>
  <si>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</si>
  <si>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</si>
  <si>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</si>
  <si>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</si>
  <si>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</si>
  <si>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</si>
  <si>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</si>
  <si>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</si>
  <si>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</si>
  <si>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</si>
  <si>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</si>
  <si>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</si>
  <si>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</si>
  <si>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</si>
  <si>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</si>
  <si>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</si>
  <si>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</si>
  <si>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</si>
  <si>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</si>
  <si>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</si>
  <si>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</si>
  <si>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</si>
  <si>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</si>
  <si>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</si>
  <si>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</si>
  <si>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</si>
  <si>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</si>
  <si>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</si>
  <si>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</si>
  <si>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</si>
  <si>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</si>
  <si>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</si>
  <si>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</si>
  <si>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</si>
  <si>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</si>
  <si>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</si>
  <si>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</si>
  <si>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</si>
  <si>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</si>
  <si>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</si>
  <si>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</si>
  <si>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</si>
  <si>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</si>
  <si>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</si>
  <si>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</si>
  <si>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</si>
  <si>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</si>
  <si>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</si>
  <si>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</si>
  <si>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</si>
  <si>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</si>
  <si>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</si>
  <si>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</si>
  <si>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</si>
  <si>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</si>
  <si>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</si>
  <si>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</si>
  <si>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</si>
  <si>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</si>
  <si>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</si>
  <si>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</si>
  <si>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</si>
  <si>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</si>
  <si>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</si>
  <si>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</si>
  <si>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</si>
  <si>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</si>
  <si>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</si>
  <si>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</si>
  <si>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</si>
  <si>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</si>
  <si>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</si>
  <si>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</si>
  <si>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</si>
  <si>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</si>
  <si>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</si>
  <si>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</si>
  <si>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</si>
  <si>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</si>
  <si>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</si>
  <si>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</si>
  <si>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</si>
  <si>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</si>
  <si>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</si>
  <si>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</si>
  <si>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</si>
  <si>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</si>
  <si>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</si>
  <si>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</si>
  <si>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</si>
  <si>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</si>
  <si>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</si>
  <si>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</si>
  <si>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</si>
  <si>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</si>
  <si>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</si>
  <si>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</si>
  <si>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</si>
  <si>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</si>
  <si>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</si>
  <si>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</si>
  <si>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</si>
  <si>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</si>
  <si>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</si>
  <si>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</si>
  <si>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</si>
  <si>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</si>
  <si>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</si>
  <si>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</si>
  <si>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</si>
  <si>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</si>
  <si>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</si>
  <si>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</si>
  <si>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</si>
  <si>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</si>
  <si>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</si>
  <si>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</si>
  <si>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</si>
  <si>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</si>
  <si>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</si>
  <si>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</si>
  <si>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</si>
  <si>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</si>
  <si>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</si>
  <si>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</si>
  <si>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</si>
  <si>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</si>
  <si>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</si>
  <si>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</si>
  <si>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</si>
  <si>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</si>
  <si>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</si>
  <si>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</si>
  <si>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</si>
  <si>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</si>
  <si>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</si>
  <si>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</si>
  <si>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</si>
  <si>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</si>
  <si>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</si>
  <si>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</si>
  <si>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</si>
  <si>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</si>
  <si>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</si>
  <si>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</si>
  <si>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</si>
  <si>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</si>
  <si>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</si>
  <si>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</si>
  <si>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</si>
  <si>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</si>
  <si>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</si>
  <si>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</si>
  <si>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</si>
  <si>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</si>
  <si>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</si>
  <si>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</si>
  <si>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</si>
  <si>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</si>
  <si>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</si>
  <si>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</si>
  <si>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</si>
  <si>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</si>
  <si>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</si>
  <si>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</si>
  <si>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</si>
  <si>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</si>
  <si>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</si>
  <si>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</si>
  <si>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</si>
  <si>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</si>
  <si>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</si>
  <si>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</si>
  <si>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</si>
  <si>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</si>
  <si>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</si>
  <si>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</si>
  <si>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</si>
  <si>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</si>
  <si>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</si>
  <si>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</si>
  <si>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</si>
  <si>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</si>
  <si>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</si>
  <si>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</si>
  <si>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</si>
  <si>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</si>
  <si>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</si>
  <si>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</si>
  <si>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</si>
  <si>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</si>
  <si>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</si>
  <si>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</si>
  <si>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</si>
  <si>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</si>
  <si>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</si>
  <si>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</si>
  <si>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</si>
  <si>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</si>
  <si>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</si>
  <si>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</si>
  <si>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</si>
  <si>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</si>
  <si>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</si>
  <si>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</si>
  <si>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</si>
  <si>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</si>
  <si>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</si>
  <si>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</si>
  <si>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</si>
  <si>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</si>
  <si>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</si>
  <si>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</si>
  <si>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</si>
  <si>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</si>
  <si>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</si>
  <si>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</si>
  <si>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</si>
  <si>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</si>
  <si>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</si>
  <si>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</si>
  <si>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</si>
  <si>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</si>
  <si>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</si>
  <si>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</si>
  <si>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</si>
  <si>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</si>
  <si>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</si>
  <si>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</si>
  <si>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</si>
  <si>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</si>
  <si>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</si>
  <si>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</si>
  <si>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</si>
  <si>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</si>
  <si>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</si>
  <si>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</si>
  <si>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</si>
  <si>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</si>
  <si>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</si>
  <si>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</si>
  <si>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</si>
  <si>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</si>
  <si>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</si>
  <si>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</si>
  <si>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</si>
  <si>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</si>
  <si>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</si>
  <si>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</si>
  <si>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</si>
  <si>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</si>
  <si>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</si>
  <si>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</si>
  <si>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</si>
  <si>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</si>
  <si>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</si>
  <si>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</si>
  <si>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</si>
  <si>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</si>
  <si>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</si>
  <si>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</si>
  <si>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</si>
  <si>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</si>
  <si>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</si>
  <si>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</si>
  <si>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</si>
  <si>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</si>
  <si>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</si>
  <si>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</si>
  <si>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</si>
  <si>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</si>
  <si>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</si>
  <si>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</si>
  <si>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</si>
  <si>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</si>
  <si>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</si>
  <si>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</si>
  <si>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</si>
  <si>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</si>
  <si>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</si>
  <si>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</si>
  <si>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</si>
  <si>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</si>
  <si>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</si>
  <si>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</si>
  <si>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</si>
  <si>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</si>
  <si>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</si>
  <si>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</si>
  <si>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</si>
  <si>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</si>
  <si>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</si>
  <si>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</si>
  <si>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</si>
  <si>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</si>
  <si>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</si>
  <si>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</si>
  <si>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</si>
  <si>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</si>
  <si>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</si>
  <si>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</si>
  <si>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</si>
  <si>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</si>
  <si>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</si>
  <si>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</si>
  <si>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</si>
  <si>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</si>
  <si>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</si>
  <si>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</si>
  <si>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</si>
  <si>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</si>
  <si>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</si>
  <si>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</si>
  <si>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</si>
  <si>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</si>
  <si>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</si>
  <si>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</si>
  <si>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</si>
  <si>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</si>
  <si>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</si>
  <si>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</si>
  <si>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</si>
  <si>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</si>
  <si>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</si>
  <si>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</si>
  <si>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</si>
  <si>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</si>
  <si>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</si>
  <si>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</si>
  <si>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</si>
  <si>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</si>
  <si>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</si>
  <si>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</si>
  <si>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</si>
  <si>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</si>
  <si>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</si>
  <si>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</si>
  <si>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</si>
  <si>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</si>
  <si>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</si>
  <si>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</si>
  <si>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</si>
  <si>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</si>
  <si>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</si>
  <si>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</si>
  <si>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</si>
  <si>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</si>
  <si>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</si>
  <si>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</si>
  <si>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</si>
  <si>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</si>
  <si>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</si>
  <si>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</si>
  <si>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</si>
  <si>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</si>
  <si>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</si>
  <si>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</si>
  <si>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</si>
  <si>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</si>
  <si>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</si>
  <si>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</si>
  <si>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</si>
  <si>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</si>
  <si>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</si>
  <si>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</si>
  <si>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</si>
  <si>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</si>
  <si>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</si>
  <si>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</si>
  <si>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</si>
  <si>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</si>
  <si>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</si>
  <si>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</si>
  <si>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</si>
  <si>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</si>
  <si>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</si>
  <si>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</si>
  <si>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</si>
  <si>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</si>
  <si>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</si>
  <si>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</si>
  <si>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</si>
  <si>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</si>
  <si>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</si>
  <si>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</si>
  <si>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</si>
  <si>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</si>
  <si>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</si>
  <si>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</si>
  <si>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</si>
  <si>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</si>
  <si>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</si>
  <si>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</si>
  <si>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</si>
  <si>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</si>
  <si>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</si>
  <si>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</si>
  <si>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</si>
  <si>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</si>
  <si>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</si>
  <si>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</si>
  <si>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</si>
  <si>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</si>
  <si>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</si>
  <si>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</si>
  <si>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</si>
  <si>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</si>
  <si>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</si>
  <si>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</si>
  <si>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</si>
  <si>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</si>
  <si>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</si>
  <si>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</si>
  <si>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</si>
  <si>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</si>
  <si>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</si>
  <si>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</si>
  <si>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</si>
  <si>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</si>
  <si>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</si>
  <si>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</si>
  <si>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</si>
  <si>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</si>
  <si>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</si>
  <si>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</si>
  <si>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</si>
  <si>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</si>
  <si>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</si>
  <si>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</si>
  <si>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</si>
  <si>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</si>
  <si>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</si>
  <si>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</si>
  <si>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</si>
  <si>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</si>
  <si>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</si>
  <si>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</si>
  <si>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</si>
  <si>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</si>
  <si>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</si>
  <si>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</si>
  <si>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</si>
  <si>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</si>
  <si>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</si>
  <si>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</si>
  <si>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</si>
  <si>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</si>
  <si>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</si>
  <si>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</si>
  <si>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</si>
  <si>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</si>
  <si>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</si>
  <si>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</si>
  <si>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</si>
  <si>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</si>
  <si>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</si>
  <si>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</si>
  <si>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</si>
  <si>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</si>
  <si>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</si>
  <si>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</si>
  <si>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</si>
  <si>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</si>
  <si>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</si>
  <si>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</si>
  <si>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</si>
  <si>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</si>
  <si>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</si>
  <si>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</si>
  <si>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</si>
  <si>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</si>
  <si>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</si>
  <si>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</si>
  <si>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</si>
  <si>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</si>
  <si>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</si>
  <si>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</si>
  <si>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</si>
  <si>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</si>
  <si>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</si>
  <si>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</si>
  <si>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</si>
  <si>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</si>
  <si>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</si>
  <si>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</si>
  <si>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</si>
  <si>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</si>
  <si>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</si>
  <si>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</si>
  <si>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</si>
  <si>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</si>
  <si>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</si>
  <si>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</si>
  <si>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</si>
  <si>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</si>
  <si>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</si>
  <si>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</si>
  <si>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</si>
  <si>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</si>
  <si>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</si>
  <si>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</si>
  <si>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</si>
  <si>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</si>
  <si>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</si>
  <si>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</si>
  <si>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</si>
  <si>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</si>
  <si>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</si>
  <si>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</si>
  <si>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</si>
  <si>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</si>
  <si>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</si>
  <si>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</si>
  <si>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</si>
  <si>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</si>
  <si>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</si>
  <si>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</si>
  <si>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</si>
  <si>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</si>
  <si>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</si>
  <si>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</si>
  <si>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</si>
  <si>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</si>
  <si>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</si>
  <si>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</si>
  <si>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</si>
  <si>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</si>
  <si>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</si>
  <si>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</si>
  <si>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</si>
  <si>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</si>
  <si>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</si>
  <si>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</si>
  <si>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</si>
  <si>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</si>
  <si>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</si>
  <si>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</si>
  <si>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</si>
  <si>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</si>
  <si>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</si>
  <si>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</si>
  <si>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</si>
  <si>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</si>
  <si>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</si>
  <si>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</si>
  <si>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</si>
  <si>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</si>
  <si>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</si>
  <si>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</si>
  <si>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</si>
  <si>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</si>
  <si>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</si>
  <si>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</si>
  <si>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</si>
  <si>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</si>
  <si>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</si>
  <si>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</si>
  <si>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</si>
  <si>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</si>
  <si>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</si>
  <si>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</si>
  <si>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</si>
  <si>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</si>
  <si>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</si>
  <si>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</si>
  <si>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</si>
  <si>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</si>
  <si>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</si>
  <si>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</si>
  <si>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</si>
  <si>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</si>
  <si>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</si>
  <si>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</si>
  <si>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</si>
  <si>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</si>
  <si>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</si>
  <si>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</si>
  <si>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</si>
  <si>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</si>
  <si>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</si>
  <si>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</si>
  <si>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</si>
  <si>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</si>
  <si>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</si>
  <si>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</si>
  <si>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</si>
  <si>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</si>
  <si>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</si>
  <si>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</si>
  <si>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</si>
  <si>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</si>
  <si>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</si>
  <si>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</si>
  <si>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</si>
  <si>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</si>
  <si>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</si>
  <si>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</si>
  <si>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</si>
  <si>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</si>
  <si>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</si>
  <si>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</si>
  <si>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</si>
  <si>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</si>
  <si>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</si>
  <si>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</si>
  <si>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</si>
  <si>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</si>
  <si>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</si>
  <si>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</si>
  <si>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</si>
  <si>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</si>
  <si>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</si>
  <si>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</si>
  <si>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</si>
  <si>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</si>
  <si>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</si>
  <si>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</si>
  <si>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</si>
  <si>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</si>
  <si>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</si>
  <si>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</si>
  <si>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</si>
  <si>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</si>
  <si>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</si>
  <si>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</si>
  <si>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</si>
  <si>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</si>
  <si>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</si>
  <si>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</si>
  <si>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</si>
  <si>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</si>
  <si>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</si>
  <si>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</si>
  <si>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</si>
  <si>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</si>
  <si>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</si>
  <si>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</si>
  <si>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</si>
  <si>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</si>
  <si>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</si>
  <si>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</si>
  <si>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</si>
  <si>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</si>
  <si>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</si>
  <si>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</si>
  <si>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</si>
  <si>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</si>
  <si>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</si>
  <si>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</si>
  <si>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</si>
  <si>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</si>
  <si>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</si>
  <si>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</si>
  <si>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</si>
  <si>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</si>
  <si>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</si>
  <si>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</si>
  <si>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</si>
  <si>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</si>
  <si>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</si>
  <si>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</si>
  <si>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</si>
  <si>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</si>
  <si>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</si>
  <si>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</si>
  <si>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</si>
  <si>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</si>
  <si>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</si>
  <si>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</si>
  <si>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</si>
  <si>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</si>
  <si>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</si>
  <si>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</si>
  <si>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</si>
  <si>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</si>
  <si>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</si>
  <si>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</si>
  <si>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</si>
  <si>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</si>
  <si>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</si>
  <si>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</si>
  <si>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</si>
  <si>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</si>
  <si>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</si>
  <si>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</si>
  <si>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</si>
  <si>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</si>
  <si>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</si>
  <si>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</si>
  <si>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</si>
  <si>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</si>
  <si>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</si>
  <si>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</si>
  <si>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</si>
  <si>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</si>
  <si>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</si>
  <si>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</si>
  <si>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</si>
  <si>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</si>
  <si>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</si>
  <si>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</si>
  <si>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</si>
  <si>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</si>
  <si>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</si>
  <si>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</si>
  <si>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</si>
  <si>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</si>
  <si>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</si>
  <si>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</si>
  <si>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</si>
  <si>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</si>
  <si>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</si>
  <si>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</si>
  <si>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</si>
  <si>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</si>
  <si>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</si>
  <si>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</si>
  <si>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</si>
  <si>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</si>
  <si>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</si>
  <si>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</si>
  <si>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</si>
  <si>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</si>
  <si>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</si>
  <si>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</si>
  <si>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</si>
  <si>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</si>
  <si>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</si>
  <si>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</si>
  <si>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</si>
  <si>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</si>
  <si>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</si>
  <si>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</si>
  <si>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</si>
  <si>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</si>
  <si>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</si>
  <si>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</si>
  <si>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</si>
  <si>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</si>
  <si>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</si>
  <si>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</si>
  <si>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</si>
  <si>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</si>
  <si>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</si>
  <si>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</si>
  <si>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</si>
  <si>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</si>
  <si>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</si>
  <si>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</si>
  <si>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</si>
  <si>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</si>
  <si>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</si>
  <si>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</si>
  <si>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</si>
  <si>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</si>
  <si>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</si>
  <si>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</si>
  <si>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</si>
  <si>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</si>
  <si>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</si>
  <si>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</si>
  <si>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</si>
  <si>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</si>
  <si>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</si>
  <si>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</si>
  <si>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</si>
  <si>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</si>
  <si>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</si>
  <si>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</si>
  <si>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</si>
  <si>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</si>
  <si>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</si>
  <si>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</si>
  <si>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</si>
  <si>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</si>
  <si>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</si>
  <si>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</si>
  <si>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</si>
  <si>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</si>
  <si>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</si>
  <si>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</si>
  <si>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</si>
  <si>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</si>
  <si>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</si>
  <si>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</si>
  <si>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</si>
  <si>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</si>
  <si>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</si>
  <si>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</si>
  <si>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</si>
  <si>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</si>
  <si>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</si>
  <si>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</si>
  <si>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</si>
  <si>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</si>
  <si>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</si>
  <si>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</si>
  <si>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</si>
  <si>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</si>
  <si>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</si>
  <si>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</si>
  <si>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</si>
  <si>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</si>
  <si>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</si>
  <si>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</si>
  <si>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</si>
  <si>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</si>
  <si>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</si>
  <si>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</si>
  <si>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</si>
  <si>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</si>
  <si>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</si>
  <si>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</si>
  <si>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</si>
  <si>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</si>
  <si>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</si>
  <si>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</si>
  <si>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</si>
  <si>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</si>
  <si>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</si>
  <si>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</si>
  <si>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</si>
  <si>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</si>
  <si>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</si>
  <si>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</si>
  <si>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</si>
  <si>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</si>
  <si>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</si>
  <si>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</si>
  <si>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</si>
  <si>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</si>
  <si>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</si>
  <si>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</si>
  <si>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</si>
  <si>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</si>
  <si>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</si>
  <si>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</si>
  <si>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</si>
  <si>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</si>
  <si>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</si>
  <si>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</si>
  <si>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</si>
  <si>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</si>
  <si>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</si>
  <si>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</si>
  <si>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</si>
  <si>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</si>
  <si>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</si>
  <si>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</si>
  <si>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</si>
  <si>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</si>
  <si>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</si>
  <si>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</si>
  <si>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</si>
  <si>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</si>
  <si>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</si>
  <si>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</si>
  <si>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</si>
  <si>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</si>
  <si>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</si>
  <si>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</si>
  <si>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</si>
  <si>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</si>
  <si>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</si>
  <si>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</si>
  <si>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</si>
  <si>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</si>
  <si>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</si>
  <si>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</si>
  <si>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</si>
  <si>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</si>
  <si>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</si>
  <si>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</si>
  <si>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</si>
  <si>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</si>
  <si>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</si>
  <si>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</si>
  <si>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</si>
  <si>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</si>
  <si>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</si>
  <si>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</si>
  <si>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</si>
  <si>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</si>
  <si>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</si>
  <si>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</si>
  <si>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</si>
  <si>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</si>
  <si>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</si>
  <si>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</si>
  <si>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</si>
  <si>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</si>
  <si>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</si>
  <si>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</si>
  <si>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</si>
  <si>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</si>
  <si>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</si>
  <si>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</si>
  <si>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</si>
  <si>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</si>
  <si>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</si>
  <si>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</si>
  <si>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</si>
  <si>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</si>
  <si>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</si>
  <si>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</si>
  <si>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</si>
  <si>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</si>
  <si>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</si>
  <si>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</si>
  <si>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</si>
  <si>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</si>
  <si>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</si>
  <si>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</si>
  <si>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</si>
  <si>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</si>
  <si>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</si>
  <si>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</si>
  <si>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</si>
  <si>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</si>
  <si>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</si>
  <si>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</si>
  <si>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</si>
  <si>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</si>
  <si>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</si>
  <si>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</si>
  <si>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</si>
  <si>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</si>
  <si>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</si>
  <si>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</si>
  <si>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</si>
  <si>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</si>
  <si>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</si>
  <si>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</si>
  <si>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</si>
  <si>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</si>
  <si>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</si>
  <si>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</si>
  <si>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</si>
  <si>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</si>
  <si>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</si>
  <si>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</si>
  <si>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</si>
  <si>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</si>
  <si>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</si>
  <si>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</si>
  <si>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</si>
  <si>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</si>
  <si>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</si>
  <si>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</si>
  <si>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</si>
  <si>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</si>
  <si>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</si>
  <si>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</si>
  <si>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</si>
  <si>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</si>
  <si>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</si>
  <si>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</si>
  <si>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</si>
  <si>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</si>
  <si>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</si>
  <si>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</si>
  <si>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</si>
  <si>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</si>
  <si>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</si>
  <si>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</si>
  <si>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</si>
  <si>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</si>
  <si>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</si>
  <si>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</si>
  <si>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</si>
  <si>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</si>
  <si>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</si>
  <si>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</si>
  <si>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</si>
  <si>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</si>
  <si>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</si>
  <si>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</si>
  <si>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</si>
  <si>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</si>
  <si>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</si>
  <si>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</si>
  <si>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</si>
  <si>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</si>
  <si>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</si>
  <si>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</si>
  <si>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</si>
  <si>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</si>
  <si>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</si>
  <si>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</si>
  <si>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</si>
  <si>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</si>
  <si>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</si>
  <si>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</si>
  <si>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</si>
  <si>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</si>
  <si>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</si>
  <si>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</si>
  <si>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</si>
  <si>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</si>
  <si>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</si>
  <si>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</si>
  <si>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</si>
  <si>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</si>
  <si>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</si>
  <si>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</si>
  <si>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</si>
  <si>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</si>
  <si>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</si>
  <si>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</si>
  <si>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</si>
  <si>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</si>
  <si>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</si>
  <si>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</si>
  <si>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</si>
  <si>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</si>
  <si>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</si>
  <si>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</si>
  <si>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</si>
  <si>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</si>
  <si>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</si>
  <si>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</si>
  <si>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</si>
  <si>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</si>
  <si>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</si>
  <si>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</si>
  <si>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</si>
  <si>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</si>
  <si>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</si>
  <si>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</si>
  <si>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</si>
  <si>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</si>
  <si>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</si>
  <si>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</si>
  <si>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</si>
  <si>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</si>
  <si>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</si>
  <si>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</si>
  <si>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</si>
  <si>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</si>
  <si>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</si>
  <si>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</si>
  <si>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</si>
  <si>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</si>
  <si>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</si>
  <si>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</si>
  <si>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</si>
  <si>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</si>
  <si>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</si>
  <si>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</si>
  <si>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</si>
  <si>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</si>
  <si>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</si>
  <si>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</si>
  <si>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</si>
  <si>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</si>
  <si>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</si>
  <si>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</si>
  <si>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</si>
  <si>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</si>
  <si>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</si>
  <si>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</si>
  <si>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</si>
  <si>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</si>
  <si>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</si>
  <si>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</si>
  <si>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</si>
  <si>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</si>
  <si>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</si>
  <si>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</si>
  <si>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</si>
  <si>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</si>
  <si>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</si>
  <si>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</si>
  <si>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</si>
  <si>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</si>
  <si>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</si>
  <si>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</si>
  <si>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</si>
  <si>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</si>
  <si>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</si>
  <si>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</si>
  <si>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</si>
  <si>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</si>
  <si>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</si>
  <si>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</si>
  <si>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</si>
  <si>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</si>
  <si>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</si>
  <si>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</si>
  <si>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</si>
  <si>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</si>
  <si>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</si>
  <si>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</si>
  <si>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</si>
  <si>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</si>
  <si>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</si>
  <si>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</si>
  <si>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</si>
  <si>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</si>
  <si>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</si>
  <si>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</si>
  <si>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</si>
  <si>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</si>
  <si>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</si>
  <si>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</si>
  <si>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</si>
  <si>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</si>
  <si>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</si>
  <si>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</si>
  <si>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</si>
  <si>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</si>
  <si>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</si>
  <si>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</si>
  <si>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</si>
  <si>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</si>
  <si>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</si>
  <si>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</si>
  <si>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</si>
  <si>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</si>
  <si>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</si>
  <si>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</si>
  <si>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</si>
  <si>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</si>
  <si>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</si>
  <si>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</si>
  <si>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</si>
  <si>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</si>
  <si>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</si>
  <si>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</si>
  <si>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</si>
  <si>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</si>
  <si>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</si>
  <si>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</si>
  <si>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</si>
  <si>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</si>
  <si>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</si>
  <si>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</si>
  <si>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</si>
  <si>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</si>
  <si>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</si>
  <si>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</si>
  <si>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</si>
  <si>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</si>
  <si>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</si>
  <si>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</si>
  <si>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</si>
  <si>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</si>
  <si>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</si>
  <si>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</si>
  <si>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</si>
  <si>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</si>
  <si>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</si>
  <si>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</si>
  <si>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</si>
  <si>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</si>
  <si>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</si>
  <si>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</si>
  <si>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</si>
  <si>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</si>
  <si>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</si>
  <si>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</si>
  <si>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</si>
  <si>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</si>
  <si>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</si>
  <si>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</si>
  <si>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</si>
  <si>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</si>
  <si>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</si>
  <si>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</si>
  <si>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</si>
  <si>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</si>
  <si>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</si>
  <si>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</si>
  <si>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</si>
  <si>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</si>
  <si>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</si>
  <si>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</si>
  <si>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</si>
  <si>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</si>
  <si>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</si>
  <si>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</si>
  <si>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</si>
  <si>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</si>
  <si>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</si>
  <si>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</si>
  <si>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</si>
  <si>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</si>
  <si>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</si>
  <si>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</si>
  <si>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</si>
  <si>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</si>
  <si>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</si>
  <si>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</si>
  <si>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</si>
  <si>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</si>
  <si>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</si>
  <si>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</si>
  <si>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</si>
  <si>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</si>
  <si>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</si>
  <si>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</si>
  <si>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</si>
  <si>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</si>
  <si>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</si>
  <si>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</si>
  <si>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</si>
  <si>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</si>
  <si>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</si>
  <si>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</si>
  <si>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</si>
  <si>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</si>
  <si>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</si>
  <si>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</si>
  <si>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</si>
  <si>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</si>
  <si>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</si>
  <si>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</si>
  <si>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</si>
  <si>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</si>
  <si>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</si>
  <si>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</si>
  <si>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</si>
  <si>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</si>
  <si>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</si>
  <si>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</si>
  <si>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</si>
  <si>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</si>
  <si>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</si>
  <si>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</si>
  <si>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</si>
  <si>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</si>
  <si>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</si>
  <si>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</si>
  <si>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</si>
  <si>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</si>
  <si>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</si>
  <si>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</si>
  <si>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</si>
  <si>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</si>
  <si>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</si>
  <si>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</si>
  <si>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</si>
  <si>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</si>
  <si>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</si>
  <si>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</si>
  <si>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</si>
  <si>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</si>
  <si>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</si>
  <si>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</si>
  <si>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</si>
  <si>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</si>
  <si>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</si>
  <si>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</si>
  <si>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</si>
  <si>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</si>
  <si>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</si>
  <si>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</si>
  <si>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</si>
  <si>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</si>
  <si>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</si>
  <si>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</si>
  <si>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</si>
  <si>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</si>
  <si>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</si>
  <si>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</si>
  <si>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</si>
  <si>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</si>
  <si>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</si>
  <si>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</si>
  <si>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</si>
  <si>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</si>
  <si>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</si>
  <si>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</si>
  <si>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</si>
  <si>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</si>
  <si>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</si>
  <si>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</si>
  <si>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</si>
  <si>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</si>
  <si>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</si>
  <si>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</si>
  <si>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</si>
  <si>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</si>
  <si>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</si>
  <si>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</si>
  <si>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</si>
  <si>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</si>
  <si>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</si>
  <si>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</si>
  <si>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</si>
  <si>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</si>
  <si>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</si>
  <si>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</si>
  <si>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</si>
  <si>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</si>
  <si>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</si>
  <si>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</si>
  <si>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</si>
  <si>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</si>
  <si>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</si>
  <si>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</si>
  <si>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</si>
  <si>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</si>
  <si>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</si>
  <si>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</si>
  <si>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</si>
  <si>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</si>
  <si>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</si>
  <si>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</si>
  <si>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</si>
  <si>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</si>
  <si>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</si>
  <si>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</si>
  <si>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</si>
  <si>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</si>
  <si>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</si>
  <si>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</si>
  <si>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</si>
  <si>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</si>
  <si>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</si>
  <si>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</si>
  <si>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</si>
  <si>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</si>
  <si>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</si>
  <si>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</si>
  <si>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</si>
  <si>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</si>
  <si>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</si>
  <si>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</si>
  <si>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</si>
  <si>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</si>
  <si>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</si>
  <si>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</si>
  <si>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</si>
  <si>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</si>
  <si>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</si>
  <si>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</si>
  <si>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</si>
  <si>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</si>
  <si>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</si>
  <si>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</si>
  <si>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</si>
  <si>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</si>
  <si>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</si>
  <si>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</si>
  <si>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</si>
  <si>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</si>
  <si>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</si>
  <si>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</si>
  <si>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</si>
  <si>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</si>
  <si>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</si>
  <si>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</si>
  <si>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</si>
  <si>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</si>
  <si>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</si>
  <si>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</si>
  <si>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</si>
  <si>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</si>
  <si>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</si>
  <si>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</si>
  <si>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</si>
  <si>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</si>
  <si>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</si>
  <si>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</si>
  <si>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</si>
  <si>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</si>
  <si>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</si>
  <si>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</si>
  <si>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</si>
  <si>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</si>
  <si>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</si>
  <si>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</si>
  <si>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</si>
  <si>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</si>
  <si>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</si>
  <si>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</si>
  <si>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</si>
  <si>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</si>
  <si>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</si>
  <si>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</si>
  <si>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</si>
  <si>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</si>
  <si>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</si>
  <si>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</si>
  <si>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</si>
  <si>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</si>
  <si>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</si>
  <si>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</si>
  <si>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</si>
  <si>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</si>
  <si>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</si>
  <si>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</si>
  <si>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</si>
  <si>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</si>
  <si>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</si>
  <si>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</si>
  <si>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</si>
  <si>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</si>
  <si>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</si>
  <si>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</si>
  <si>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</si>
  <si>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</si>
  <si>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</si>
  <si>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</si>
  <si>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</si>
  <si>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</si>
  <si>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</si>
  <si>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</si>
  <si>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</si>
  <si>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</si>
  <si>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</si>
  <si>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</si>
  <si>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</si>
  <si>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</si>
  <si>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</si>
  <si>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</si>
  <si>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</si>
  <si>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</si>
  <si>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</si>
  <si>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</si>
  <si>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</si>
  <si>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</si>
  <si>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</si>
  <si>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</si>
  <si>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</si>
  <si>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</si>
  <si>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</si>
  <si>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</si>
  <si>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</si>
  <si>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</si>
  <si>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</si>
  <si>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</si>
  <si>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</si>
  <si>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</si>
  <si>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</si>
  <si>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</si>
  <si>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</si>
  <si>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</si>
  <si>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</si>
  <si>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</si>
  <si>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</si>
  <si>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</si>
  <si>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</si>
  <si>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</si>
  <si>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</si>
  <si>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</si>
  <si>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</si>
  <si>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</si>
  <si>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</si>
  <si>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</si>
  <si>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</si>
  <si>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</si>
  <si>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</si>
  <si>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</si>
  <si>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</si>
  <si>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</si>
  <si>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</si>
  <si>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</si>
  <si>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</si>
  <si>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</si>
  <si>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</si>
  <si>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</si>
  <si>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</si>
  <si>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</si>
  <si>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</si>
  <si>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</si>
  <si>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</si>
  <si>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</si>
  <si>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</si>
  <si>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</si>
  <si>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</si>
  <si>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</si>
  <si>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</si>
  <si>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</si>
  <si>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</si>
  <si>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</si>
  <si>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</si>
  <si>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</si>
  <si>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</si>
  <si>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</si>
  <si>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</si>
  <si>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</si>
  <si>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</si>
  <si>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</si>
  <si>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</si>
  <si>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</si>
  <si>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</si>
  <si>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</si>
  <si>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</si>
  <si>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</si>
  <si>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</si>
  <si>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</si>
  <si>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</si>
  <si>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</si>
  <si>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</si>
  <si>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</si>
  <si>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</si>
  <si>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</si>
  <si>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</si>
  <si>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</si>
  <si>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</si>
  <si>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</si>
  <si>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</si>
  <si>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</si>
  <si>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</si>
  <si>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</si>
  <si>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</si>
  <si>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</si>
  <si>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</si>
  <si>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</si>
  <si>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</si>
  <si>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</si>
  <si>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</si>
  <si>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</si>
  <si>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</si>
  <si>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</si>
  <si>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</si>
  <si>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</si>
  <si>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</si>
  <si>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</si>
  <si>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</si>
  <si>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</si>
  <si>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</si>
  <si>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</si>
  <si>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</si>
  <si>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</si>
  <si>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</si>
  <si>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</si>
  <si>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</si>
  <si>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</si>
  <si>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</si>
  <si>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</si>
  <si>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</si>
  <si>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</si>
  <si>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</si>
  <si>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</si>
  <si>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</si>
  <si>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</si>
  <si>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</si>
  <si>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</si>
  <si>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</si>
  <si>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</si>
  <si>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</si>
  <si>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</si>
  <si>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</si>
  <si>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</si>
  <si>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</si>
  <si>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</si>
  <si>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</si>
  <si>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</si>
  <si>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</si>
  <si>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</si>
  <si>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</si>
  <si>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</si>
  <si>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</si>
  <si>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</si>
  <si>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</si>
  <si>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</si>
  <si>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</si>
  <si>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</si>
  <si>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</si>
  <si>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</si>
  <si>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</si>
  <si>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</si>
  <si>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</si>
  <si>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</si>
  <si>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</si>
  <si>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</si>
  <si>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</si>
  <si>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</si>
  <si>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</si>
  <si>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</si>
  <si>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</si>
  <si>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</si>
  <si>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</si>
  <si>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</si>
  <si>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</si>
  <si>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</si>
  <si>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</si>
  <si>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</si>
  <si>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</si>
  <si>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</si>
  <si>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</si>
  <si>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</si>
  <si>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</si>
  <si>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</si>
  <si>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</si>
  <si>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</si>
  <si>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</si>
  <si>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</si>
  <si>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</si>
  <si>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</si>
  <si>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</si>
  <si>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</si>
  <si>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</si>
  <si>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</si>
  <si>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</si>
  <si>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</si>
  <si>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</si>
  <si>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</si>
  <si>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</si>
  <si>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</si>
  <si>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</si>
  <si>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</si>
  <si>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</si>
  <si>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</si>
  <si>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</si>
  <si>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</si>
  <si>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</si>
  <si>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</si>
  <si>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</si>
  <si>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</si>
  <si>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</si>
  <si>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</si>
  <si>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</si>
  <si>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</si>
  <si>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</si>
  <si>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</si>
  <si>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</si>
  <si>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</si>
  <si>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</si>
  <si>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</si>
  <si>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</si>
  <si>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</si>
  <si>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</si>
  <si>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</si>
  <si>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</si>
  <si>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</si>
  <si>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</si>
  <si>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</si>
  <si>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</si>
  <si>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</si>
  <si>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</si>
  <si>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</si>
  <si>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</si>
  <si>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</si>
  <si>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</si>
  <si>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</si>
  <si>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</si>
  <si>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</si>
  <si>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</si>
  <si>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</si>
  <si>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</si>
  <si>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</si>
  <si>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</si>
  <si>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</si>
  <si>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</si>
  <si>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</si>
  <si>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</si>
  <si>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</si>
  <si>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</si>
  <si>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</si>
  <si>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</si>
  <si>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</si>
  <si>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</si>
  <si>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</si>
  <si>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</si>
  <si>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</si>
  <si>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</si>
  <si>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</si>
  <si>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</si>
  <si>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</si>
  <si>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</si>
  <si>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</si>
  <si>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</si>
  <si>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</si>
  <si>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</si>
  <si>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</si>
  <si>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</si>
  <si>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</si>
  <si>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</si>
  <si>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</si>
  <si>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</si>
  <si>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</si>
  <si>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</si>
  <si>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</si>
  <si>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</si>
  <si>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</si>
  <si>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</si>
  <si>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</si>
  <si>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</si>
  <si>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</si>
  <si>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</si>
  <si>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</si>
  <si>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</si>
  <si>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</si>
  <si>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</si>
  <si>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</si>
  <si>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</si>
  <si>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</si>
  <si>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</si>
  <si>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</si>
  <si>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</si>
  <si>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</si>
  <si>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</si>
  <si>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</si>
  <si>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</si>
  <si>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</si>
  <si>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</si>
  <si>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</si>
  <si>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</si>
  <si>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</si>
  <si>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</si>
  <si>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</si>
  <si>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</si>
  <si>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</si>
  <si>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</si>
  <si>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</si>
  <si>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</si>
  <si>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</si>
  <si>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</si>
  <si>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</si>
  <si>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</si>
  <si>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</si>
  <si>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</si>
  <si>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</si>
  <si>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</si>
  <si>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</si>
  <si>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</si>
  <si>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</si>
  <si>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</si>
  <si>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</si>
  <si>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</si>
  <si>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</si>
  <si>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</si>
  <si>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</si>
  <si>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</si>
  <si>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</si>
  <si>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</si>
  <si>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</si>
  <si>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</si>
  <si>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</si>
  <si>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</si>
  <si>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</si>
  <si>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</si>
  <si>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</si>
  <si>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</si>
  <si>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</si>
  <si>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</si>
  <si>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</si>
  <si>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</si>
  <si>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</si>
  <si>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</si>
  <si>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</si>
  <si>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</si>
  <si>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</si>
  <si>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</si>
  <si>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</si>
  <si>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</si>
  <si>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</si>
  <si>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</si>
  <si>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</si>
  <si>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</si>
  <si>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</si>
  <si>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</si>
  <si>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</si>
  <si>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</si>
  <si>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</si>
  <si>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</si>
  <si>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</si>
  <si>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</si>
  <si>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</si>
  <si>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</si>
  <si>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</si>
  <si>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</si>
  <si>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</si>
  <si>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</si>
  <si>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</si>
  <si>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</si>
  <si>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</si>
  <si>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</si>
  <si>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</si>
  <si>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</si>
  <si>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</si>
  <si>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</si>
  <si>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</si>
  <si>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</si>
  <si>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</si>
  <si>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</si>
  <si>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</si>
  <si>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</si>
  <si>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</si>
  <si>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</si>
  <si>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</si>
  <si>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</si>
  <si>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</si>
  <si>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</si>
  <si>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</si>
  <si>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</si>
  <si>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</si>
  <si>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</si>
  <si>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</si>
  <si>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</si>
  <si>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</si>
  <si>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</si>
  <si>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</si>
  <si>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</si>
  <si>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</si>
  <si>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</si>
  <si>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</si>
  <si>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</si>
  <si>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</si>
  <si>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</si>
  <si>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</si>
  <si>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</si>
  <si>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</si>
  <si>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</si>
  <si>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</si>
  <si>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</si>
  <si>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</si>
  <si>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</si>
  <si>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</si>
  <si>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</si>
  <si>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</si>
  <si>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</si>
  <si>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</si>
  <si>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</si>
  <si>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</si>
  <si>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</si>
  <si>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</si>
  <si>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</si>
  <si>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</si>
  <si>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</si>
  <si>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</si>
  <si>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</si>
  <si>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</si>
  <si>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</si>
  <si>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</si>
  <si>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</si>
  <si>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</si>
  <si>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</si>
  <si>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</si>
  <si>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</si>
  <si>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</si>
  <si>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</si>
  <si>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</si>
  <si>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</si>
  <si>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</si>
  <si>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</si>
  <si>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</si>
  <si>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</si>
  <si>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</si>
  <si>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</si>
  <si>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</si>
  <si>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</si>
  <si>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</si>
  <si>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</si>
  <si>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</si>
  <si>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</si>
  <si>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</si>
  <si>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</si>
  <si>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</si>
  <si>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</si>
  <si>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</si>
  <si>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</si>
  <si>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</si>
  <si>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</si>
  <si>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</si>
  <si>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</si>
  <si>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</si>
  <si>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</si>
  <si>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</si>
  <si>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</si>
  <si>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</si>
  <si>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</si>
  <si>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</si>
  <si>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</si>
  <si>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</si>
  <si>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</si>
  <si>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</si>
  <si>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</si>
  <si>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</si>
  <si>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</si>
  <si>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</si>
  <si>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</si>
  <si>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</si>
  <si>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</si>
  <si>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</si>
  <si>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</si>
  <si>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</si>
  <si>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</si>
  <si>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</si>
  <si>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</si>
  <si>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</si>
  <si>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</si>
  <si>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</si>
  <si>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</si>
  <si>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</si>
  <si>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</si>
  <si>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</si>
  <si>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</si>
  <si>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</si>
  <si>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</si>
  <si>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</si>
  <si>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</si>
  <si>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</si>
  <si>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</si>
  <si>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</si>
  <si>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</si>
  <si>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</si>
  <si>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</si>
  <si>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</si>
  <si>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</si>
  <si>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</si>
  <si>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</si>
  <si>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</si>
  <si>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</si>
  <si>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</si>
  <si>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</si>
  <si>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</si>
  <si>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</si>
  <si>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</si>
  <si>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</si>
  <si>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</si>
  <si>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</si>
  <si>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</si>
  <si>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</si>
  <si>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</si>
  <si>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</si>
  <si>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</si>
  <si>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</si>
  <si>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</si>
  <si>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</si>
  <si>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</si>
  <si>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</si>
  <si>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</si>
  <si>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</si>
  <si>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</si>
  <si>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</si>
  <si>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</si>
  <si>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</si>
  <si>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</si>
  <si>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</si>
  <si>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</si>
  <si>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</si>
  <si>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</si>
  <si>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</si>
  <si>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</si>
  <si>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</si>
  <si>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</si>
  <si>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</si>
  <si>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</si>
  <si>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</si>
  <si>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</si>
  <si>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</si>
  <si>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</si>
  <si>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</si>
  <si>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</si>
  <si>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</si>
  <si>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</si>
  <si>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</si>
  <si>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</si>
  <si>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</si>
  <si>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</si>
  <si>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</si>
  <si>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</si>
  <si>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</si>
  <si>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</si>
  <si>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</si>
  <si>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</si>
  <si>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</si>
  <si>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</si>
  <si>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</si>
  <si>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</si>
  <si>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</si>
  <si>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</si>
  <si>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</si>
  <si>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</si>
  <si>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</si>
  <si>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</si>
  <si>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</si>
  <si>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</si>
  <si>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</si>
  <si>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</si>
  <si>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</si>
  <si>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</si>
  <si>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</si>
  <si>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</si>
  <si>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</si>
  <si>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</si>
  <si>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</si>
  <si>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</si>
  <si>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</si>
  <si>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</si>
  <si>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</si>
  <si>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</si>
  <si>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</si>
  <si>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</si>
  <si>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</si>
  <si>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</si>
  <si>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</si>
  <si>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</si>
  <si>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</si>
  <si>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</si>
  <si>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</si>
  <si>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</si>
  <si>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</si>
  <si>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</si>
  <si>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</si>
  <si>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</si>
  <si>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</si>
  <si>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</si>
  <si>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</si>
  <si>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</si>
  <si>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</si>
  <si>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</si>
  <si>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</si>
  <si>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</si>
  <si>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</si>
  <si>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</si>
  <si>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</si>
  <si>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</si>
  <si>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</si>
  <si>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</si>
  <si>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</si>
  <si>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</si>
  <si>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</si>
  <si>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</si>
  <si>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</si>
  <si>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</si>
  <si>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</si>
  <si>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</si>
  <si>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</si>
  <si>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</si>
  <si>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</si>
  <si>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</si>
  <si>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</si>
  <si>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</si>
  <si>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</si>
  <si>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</si>
  <si>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</si>
  <si>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</si>
  <si>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</si>
  <si>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</si>
  <si>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</si>
  <si>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</si>
  <si>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</si>
  <si>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</si>
  <si>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</si>
  <si>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</si>
  <si>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</si>
  <si>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</si>
  <si>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</si>
  <si>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</si>
  <si>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</si>
  <si>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</si>
  <si>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</si>
  <si>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</si>
  <si>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</si>
  <si>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</si>
  <si>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</si>
  <si>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</si>
  <si>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</si>
  <si>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</si>
  <si>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</si>
  <si>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</si>
  <si>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</si>
  <si>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</si>
  <si>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</si>
  <si>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</si>
  <si>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</si>
  <si>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</si>
  <si>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</si>
  <si>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</si>
  <si>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</si>
  <si>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</si>
  <si>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</si>
  <si>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</si>
  <si>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</si>
  <si>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</si>
  <si>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</si>
  <si>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</si>
  <si>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</si>
  <si>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</si>
  <si>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</si>
  <si>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</si>
  <si>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</si>
  <si>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</si>
  <si>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</si>
  <si>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</si>
  <si>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</si>
  <si>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</si>
  <si>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</si>
  <si>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</si>
  <si>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</si>
  <si>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</si>
  <si>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</si>
  <si>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</si>
  <si>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</si>
  <si>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</si>
  <si>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</si>
  <si>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</si>
  <si>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</si>
  <si>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</si>
  <si>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</si>
  <si>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</si>
  <si>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</si>
  <si>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</si>
  <si>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</si>
  <si>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</si>
  <si>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</si>
  <si>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</si>
  <si>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</si>
  <si>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</si>
  <si>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</si>
  <si>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</si>
  <si>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</si>
  <si>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</si>
  <si>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</si>
  <si>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</si>
  <si>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</si>
  <si>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</si>
  <si>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</si>
  <si>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</si>
  <si>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</si>
  <si>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</si>
  <si>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</si>
  <si>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</si>
  <si>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</si>
  <si>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</si>
  <si>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</si>
  <si>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</si>
  <si>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</si>
  <si>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</si>
  <si>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</si>
  <si>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</si>
  <si>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</si>
  <si>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</si>
  <si>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</si>
  <si>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</si>
  <si>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</si>
  <si>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</si>
  <si>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</si>
  <si>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</si>
  <si>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</si>
  <si>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</si>
  <si>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</si>
  <si>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</si>
  <si>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</si>
  <si>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</si>
  <si>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</si>
  <si>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</si>
  <si>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</si>
  <si>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</si>
  <si>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</si>
  <si>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</si>
  <si>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</si>
  <si>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</si>
  <si>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</si>
  <si>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</si>
  <si>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</si>
  <si>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</si>
  <si>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</si>
  <si>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</si>
  <si>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</si>
  <si>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</si>
  <si>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</si>
  <si>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</si>
  <si>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</si>
  <si>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</si>
  <si>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</si>
  <si>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</si>
  <si>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</si>
  <si>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</si>
  <si>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</si>
  <si>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</si>
  <si>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</si>
  <si>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</si>
  <si>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</si>
  <si>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</si>
  <si>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</si>
  <si>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</si>
  <si>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</si>
  <si>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</si>
  <si>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</si>
  <si>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</si>
  <si>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</si>
  <si>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</si>
  <si>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</si>
  <si>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</si>
  <si>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</si>
  <si>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</si>
  <si>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</si>
  <si>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</si>
  <si>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</si>
  <si>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</si>
  <si>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</si>
  <si>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</si>
  <si>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</si>
  <si>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</si>
  <si>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</si>
  <si>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</si>
  <si>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</si>
  <si>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</si>
  <si>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</si>
  <si>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</si>
  <si>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</si>
  <si>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</si>
  <si>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</si>
  <si>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</si>
  <si>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</si>
  <si>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</si>
  <si>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</si>
  <si>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</si>
  <si>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</si>
  <si>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</si>
  <si>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</si>
  <si>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</si>
  <si>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</si>
  <si>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</si>
  <si>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</si>
  <si>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</si>
  <si>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</si>
  <si>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</si>
  <si>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</si>
  <si>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</si>
  <si>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</si>
  <si>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</si>
  <si>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</si>
  <si>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</si>
  <si>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</si>
  <si>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</si>
  <si>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</si>
  <si>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</si>
  <si>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</si>
  <si>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</si>
  <si>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</si>
  <si>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</si>
  <si>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</si>
  <si>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</si>
  <si>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</si>
  <si>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</si>
  <si>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</si>
  <si>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</si>
  <si>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</si>
  <si>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</si>
  <si>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</si>
  <si>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</si>
  <si>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</si>
  <si>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</si>
  <si>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</si>
  <si>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</si>
  <si>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</si>
  <si>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</si>
  <si>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</si>
  <si>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</si>
  <si>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</si>
  <si>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</si>
  <si>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</si>
  <si>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</si>
  <si>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</si>
  <si>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</si>
  <si>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</si>
  <si>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</si>
  <si>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</si>
  <si>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</si>
  <si>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</si>
  <si>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</si>
  <si>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</si>
  <si>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</si>
  <si>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</si>
  <si>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</si>
  <si>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</si>
  <si>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</si>
  <si>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</si>
  <si>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</si>
  <si>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</si>
  <si>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</si>
  <si>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</si>
  <si>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</si>
  <si>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</si>
  <si>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</si>
  <si>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</si>
  <si>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</si>
  <si>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</si>
  <si>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</si>
  <si>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</si>
  <si>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</si>
  <si>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</si>
  <si>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</si>
  <si>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</si>
  <si>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</si>
  <si>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</si>
  <si>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</si>
  <si>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</si>
  <si>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</si>
  <si>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</si>
  <si>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</si>
  <si>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</si>
  <si>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</si>
  <si>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</si>
  <si>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</si>
  <si>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</si>
  <si>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</si>
  <si>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</si>
  <si>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</si>
  <si>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</si>
  <si>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</si>
  <si>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</si>
  <si>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</si>
  <si>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</si>
  <si>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</si>
  <si>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</si>
  <si>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</si>
  <si>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</si>
  <si>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</si>
  <si>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</si>
  <si>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</si>
  <si>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</si>
  <si>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</si>
  <si>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</si>
  <si>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</si>
  <si>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</si>
  <si>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</si>
  <si>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</si>
  <si>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</si>
  <si>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</si>
  <si>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</si>
  <si>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</si>
  <si>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</si>
  <si>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</si>
  <si>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</si>
  <si>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</si>
  <si>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</si>
  <si>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</si>
  <si>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</si>
  <si>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</si>
  <si>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</si>
  <si>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</si>
  <si>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</si>
  <si>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</si>
  <si>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</si>
  <si>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</si>
  <si>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</si>
  <si>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</si>
  <si>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</si>
  <si>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</si>
  <si>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</si>
  <si>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</si>
  <si>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</si>
  <si>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</si>
  <si>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</si>
  <si>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</si>
  <si>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</si>
  <si>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</si>
  <si>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</si>
  <si>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</si>
  <si>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</si>
  <si>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</si>
  <si>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</si>
  <si>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</si>
  <si>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</si>
  <si>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</si>
  <si>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</si>
  <si>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</si>
  <si>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</si>
  <si>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</si>
  <si>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</si>
  <si>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</si>
  <si>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</si>
  <si>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</si>
  <si>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</si>
  <si>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</si>
  <si>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</si>
  <si>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</si>
  <si>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</si>
  <si>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</si>
  <si>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</si>
  <si>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</si>
  <si>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</si>
  <si>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</si>
  <si>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</si>
  <si>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</si>
  <si>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</si>
  <si>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</si>
  <si>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</si>
  <si>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</si>
  <si>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</si>
  <si>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</si>
  <si>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</si>
  <si>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</si>
  <si>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</si>
  <si>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</si>
  <si>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</si>
  <si>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</si>
  <si>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</si>
  <si>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</si>
  <si>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</si>
  <si>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</si>
  <si>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</si>
  <si>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</si>
  <si>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</si>
  <si>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</si>
  <si>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</si>
  <si>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</si>
  <si>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</si>
  <si>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</si>
  <si>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</si>
  <si>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</si>
  <si>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</si>
  <si>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</si>
  <si>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</si>
  <si>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</si>
  <si>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</si>
  <si>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</si>
  <si>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</si>
  <si>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</si>
  <si>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</si>
  <si>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</si>
  <si>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</si>
  <si>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</si>
  <si>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</si>
  <si>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</si>
  <si>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</si>
  <si>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</si>
  <si>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</si>
  <si>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</si>
  <si>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</si>
  <si>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</si>
  <si>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</si>
  <si>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</si>
  <si>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</si>
  <si>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</si>
  <si>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</si>
  <si>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</si>
  <si>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</si>
  <si>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</si>
  <si>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</si>
  <si>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</si>
  <si>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</si>
  <si>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</si>
  <si>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</si>
  <si>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</si>
  <si>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</si>
  <si>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</si>
  <si>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</si>
  <si>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</si>
  <si>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</si>
  <si>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</si>
  <si>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</si>
  <si>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</si>
  <si>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</si>
  <si>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</si>
  <si>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</si>
  <si>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</si>
  <si>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</si>
  <si>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</si>
  <si>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</si>
  <si>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</si>
  <si>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</si>
  <si>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</si>
  <si>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</si>
  <si>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</si>
  <si>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</si>
  <si>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</si>
  <si>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</si>
  <si>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</si>
  <si>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</si>
  <si>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</si>
  <si>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</si>
  <si>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</si>
  <si>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</si>
  <si>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</si>
  <si>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</si>
  <si>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</si>
  <si>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</si>
  <si>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</si>
  <si>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</si>
  <si>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</si>
  <si>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</si>
  <si>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</si>
  <si>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</si>
  <si>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</si>
  <si>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</si>
  <si>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</si>
  <si>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</si>
  <si>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</si>
  <si>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</si>
  <si>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</si>
  <si>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</si>
  <si>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</si>
  <si>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</si>
  <si>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</si>
  <si>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</si>
  <si>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</si>
  <si>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</si>
  <si>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</si>
  <si>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</si>
  <si>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</si>
  <si>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</si>
  <si>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</si>
  <si>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</si>
  <si>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</si>
  <si>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</si>
  <si>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</si>
  <si>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</si>
  <si>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</si>
  <si>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</si>
  <si>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</si>
  <si>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</si>
  <si>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</si>
  <si>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</si>
  <si>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</si>
  <si>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</si>
  <si>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</si>
  <si>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</si>
  <si>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</si>
  <si>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</si>
  <si>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</si>
  <si>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</si>
  <si>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</si>
  <si>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</si>
  <si>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</si>
  <si>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</si>
  <si>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</si>
  <si>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</si>
  <si>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</si>
  <si>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</si>
  <si>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</si>
  <si>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</si>
  <si>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</si>
  <si>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</si>
  <si>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</si>
  <si>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</si>
  <si>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</si>
  <si>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</si>
  <si>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</si>
  <si>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</si>
  <si>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</si>
  <si>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</si>
  <si>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</si>
  <si>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</si>
  <si>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</si>
  <si>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</si>
  <si>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</si>
  <si>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</si>
  <si>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</si>
  <si>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</si>
  <si>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</si>
  <si>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</si>
  <si>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</si>
  <si>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</si>
  <si>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</si>
  <si>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</si>
  <si>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</si>
  <si>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</si>
  <si>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</si>
  <si>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</si>
  <si>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</si>
  <si>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</si>
  <si>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</si>
  <si>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</si>
  <si>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</si>
  <si>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</si>
  <si>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</si>
  <si>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</si>
  <si>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</si>
  <si>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</si>
  <si>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</si>
  <si>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</si>
  <si>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</si>
  <si>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</si>
  <si>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</si>
  <si>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</si>
  <si>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</si>
  <si>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</si>
  <si>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</si>
  <si>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</si>
  <si>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</si>
  <si>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</si>
  <si>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</si>
  <si>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</si>
  <si>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</si>
  <si>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</si>
  <si>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</si>
  <si>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</si>
  <si>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</si>
  <si>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</si>
  <si>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</si>
  <si>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</si>
  <si>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</si>
  <si>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</si>
  <si>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</si>
  <si>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</si>
  <si>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</si>
  <si>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</si>
  <si>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</si>
  <si>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</si>
  <si>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</si>
  <si>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</si>
  <si>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</si>
  <si>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</si>
  <si>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</si>
  <si>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</si>
  <si>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</si>
  <si>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</si>
  <si>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</si>
  <si>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</si>
  <si>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</si>
  <si>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</si>
  <si>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</si>
  <si>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</si>
  <si>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</si>
  <si>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</si>
  <si>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</si>
  <si>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</si>
  <si>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</si>
  <si>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</si>
  <si>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</si>
  <si>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</si>
  <si>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</si>
  <si>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</si>
  <si>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</si>
  <si>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</si>
  <si>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</si>
  <si>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</si>
  <si>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</si>
  <si>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</si>
  <si>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</si>
  <si>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</si>
  <si>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</si>
  <si>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</si>
  <si>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</si>
  <si>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</si>
  <si>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</si>
  <si>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</si>
  <si>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</si>
  <si>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</si>
  <si>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</si>
  <si>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</si>
  <si>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</si>
  <si>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</si>
  <si>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</si>
  <si>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</si>
  <si>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</si>
  <si>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</si>
  <si>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</si>
  <si>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</si>
  <si>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</si>
  <si>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</si>
  <si>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</si>
  <si>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</si>
  <si>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</si>
  <si>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</si>
  <si>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</si>
  <si>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</si>
  <si>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</si>
  <si>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</si>
  <si>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</si>
  <si>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</si>
  <si>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</si>
  <si>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</si>
  <si>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</si>
  <si>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</si>
  <si>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</si>
  <si>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</si>
  <si>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</si>
  <si>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</si>
  <si>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</si>
  <si>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</si>
  <si>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</si>
  <si>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</si>
  <si>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</si>
  <si>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</si>
  <si>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</si>
  <si>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</si>
  <si>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</si>
  <si>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</si>
  <si>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</si>
  <si>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</si>
  <si>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</si>
  <si>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</si>
  <si>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</si>
  <si>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</si>
  <si>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</si>
  <si>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</si>
  <si>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</si>
  <si>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</si>
  <si>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</si>
  <si>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</si>
  <si>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</si>
  <si>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</si>
  <si>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</si>
  <si>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</si>
  <si>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</si>
  <si>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</si>
  <si>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</si>
  <si>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</si>
  <si>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</si>
  <si>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</si>
  <si>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</si>
  <si>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</si>
  <si>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</si>
  <si>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</si>
  <si>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</si>
  <si>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</si>
  <si>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</si>
  <si>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</si>
  <si>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</si>
  <si>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</si>
  <si>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</si>
  <si>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</si>
  <si>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</si>
  <si>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</si>
  <si>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</si>
  <si>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</si>
  <si>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</si>
  <si>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</si>
  <si>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</si>
  <si>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</si>
  <si>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</si>
  <si>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</si>
  <si>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</si>
  <si>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</si>
  <si>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</si>
  <si>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</si>
  <si>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</si>
  <si>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</si>
  <si>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</si>
  <si>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</si>
  <si>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</si>
  <si>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</si>
  <si>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</si>
  <si>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</si>
  <si>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</si>
  <si>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</si>
  <si>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</si>
  <si>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</si>
  <si>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</si>
  <si>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</si>
  <si>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</si>
  <si>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</si>
  <si>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</si>
  <si>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</si>
  <si>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</si>
  <si>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</si>
  <si>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</si>
  <si>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</si>
  <si>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</si>
  <si>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</si>
  <si>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</si>
  <si>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</si>
  <si>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</si>
  <si>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</si>
  <si>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</si>
  <si>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</si>
  <si>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</si>
  <si>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</si>
  <si>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</si>
  <si>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</si>
  <si>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</si>
  <si>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</si>
  <si>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</si>
  <si>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</si>
  <si>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</si>
  <si>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</si>
  <si>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</si>
  <si>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</si>
  <si>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</si>
  <si>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</si>
  <si>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</si>
  <si>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</si>
  <si>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</si>
  <si>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</si>
  <si>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</si>
  <si>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</si>
  <si>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</si>
  <si>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</si>
  <si>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</si>
  <si>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</si>
  <si>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</si>
  <si>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</si>
  <si>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</si>
  <si>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</si>
  <si>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</si>
  <si>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</si>
  <si>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</si>
  <si>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</si>
  <si>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</si>
  <si>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</si>
  <si>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</si>
  <si>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</si>
  <si>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</si>
  <si>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</si>
  <si>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</si>
  <si>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</si>
  <si>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</si>
  <si>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</si>
  <si>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</si>
  <si>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</si>
  <si>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</si>
  <si>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</si>
  <si>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</si>
  <si>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</si>
  <si>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</si>
  <si>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</si>
  <si>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</si>
  <si>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</si>
  <si>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</si>
  <si>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</si>
  <si>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</si>
  <si>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</si>
  <si>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</si>
  <si>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</si>
  <si>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</si>
  <si>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</si>
  <si>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</si>
  <si>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</si>
  <si>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</si>
  <si>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</si>
  <si>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</si>
  <si>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</si>
  <si>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</si>
  <si>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</si>
  <si>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</si>
  <si>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</si>
  <si>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</si>
  <si>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</si>
  <si>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</si>
  <si>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</si>
  <si>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</si>
  <si>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</si>
  <si>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</si>
  <si>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</si>
  <si>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</si>
  <si>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</si>
  <si>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</si>
  <si>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</si>
  <si>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</si>
  <si>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</si>
  <si>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</si>
  <si>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</si>
  <si>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</si>
  <si>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</si>
  <si>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</si>
  <si>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</si>
  <si>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</si>
  <si>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</si>
  <si>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</si>
  <si>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</si>
  <si>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</si>
  <si>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</si>
  <si>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</si>
  <si>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</si>
  <si>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</si>
  <si>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</si>
  <si>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</si>
  <si>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</si>
  <si>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</si>
  <si>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</si>
  <si>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</si>
  <si>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</si>
  <si>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</si>
  <si>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</si>
  <si>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</si>
  <si>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</si>
  <si>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</si>
  <si>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</si>
  <si>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</si>
  <si>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</si>
  <si>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</si>
  <si>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</si>
  <si>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</si>
  <si>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</si>
  <si>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</si>
  <si>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</si>
  <si>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</si>
  <si>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</si>
  <si>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</si>
  <si>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</si>
  <si>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</si>
  <si>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</si>
  <si>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</si>
  <si>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</si>
  <si>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</si>
  <si>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</si>
  <si>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</si>
  <si>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</si>
  <si>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</si>
  <si>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</si>
  <si>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</si>
  <si>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</si>
  <si>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</si>
  <si>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</si>
  <si>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</si>
  <si>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</si>
  <si>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</si>
  <si>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</si>
  <si>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</si>
  <si>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</si>
  <si>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</si>
  <si>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</si>
  <si>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</si>
  <si>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</si>
  <si>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</si>
  <si>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</si>
  <si>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</si>
  <si>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</si>
  <si>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</si>
  <si>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</si>
  <si>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</si>
  <si>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</si>
  <si>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</si>
  <si>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</si>
  <si>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</si>
  <si>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</si>
  <si>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</si>
  <si>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</si>
  <si>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</si>
  <si>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</si>
  <si>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</si>
  <si>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</si>
  <si>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</si>
  <si>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</si>
  <si>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</si>
  <si>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</si>
  <si>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</si>
  <si>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</si>
  <si>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</si>
  <si>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</si>
  <si>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</si>
  <si>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</si>
  <si>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</si>
  <si>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</si>
  <si>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</si>
  <si>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</si>
  <si>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</si>
  <si>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</si>
  <si>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</si>
  <si>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</si>
  <si>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</si>
  <si>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</si>
  <si>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</si>
  <si>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</si>
  <si>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</si>
  <si>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</si>
  <si>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</si>
  <si>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</si>
  <si>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</si>
  <si>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</si>
  <si>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</si>
  <si>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</si>
  <si>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</si>
  <si>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</si>
  <si>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</si>
  <si>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</si>
  <si>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</si>
  <si>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</si>
  <si>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</si>
  <si>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</si>
  <si>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</si>
  <si>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</si>
  <si>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</si>
  <si>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</si>
  <si>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</si>
  <si>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</si>
  <si>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</si>
  <si>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</si>
  <si>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</si>
  <si>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</si>
  <si>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</si>
  <si>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</si>
  <si>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</si>
  <si>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</si>
  <si>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</si>
  <si>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</si>
  <si>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</si>
  <si>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</si>
  <si>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</si>
  <si>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</si>
  <si>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</si>
  <si>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</si>
  <si>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</si>
  <si>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</si>
  <si>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</si>
  <si>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</si>
  <si>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</si>
  <si>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</si>
  <si>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</si>
  <si>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</si>
  <si>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</si>
  <si>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</si>
  <si>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</si>
  <si>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</si>
  <si>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</si>
  <si>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</si>
  <si>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</si>
  <si>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</si>
  <si>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</si>
  <si>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</si>
  <si>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</si>
  <si>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</si>
  <si>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</si>
  <si>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</si>
  <si>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</si>
  <si>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</si>
  <si>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</si>
  <si>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</si>
  <si>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</si>
  <si>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</si>
  <si>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</si>
  <si>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</si>
  <si>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</si>
  <si>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</si>
  <si>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</si>
  <si>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</si>
  <si>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</si>
  <si>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</si>
  <si>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</si>
  <si>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</si>
  <si>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</si>
  <si>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</si>
  <si>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</si>
  <si>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</si>
  <si>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</si>
  <si>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</si>
  <si>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</si>
  <si>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</si>
  <si>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</si>
  <si>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</si>
  <si>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</si>
  <si>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</si>
  <si>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</si>
  <si>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</si>
  <si>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</si>
  <si>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</si>
  <si>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</si>
  <si>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</si>
  <si>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</si>
  <si>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</si>
  <si>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</si>
  <si>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</si>
  <si>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</si>
  <si>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</si>
  <si>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</si>
  <si>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</si>
  <si>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</si>
  <si>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</si>
  <si>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</si>
  <si>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</si>
  <si>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</si>
  <si>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</si>
  <si>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</si>
  <si>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</si>
  <si>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</si>
  <si>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</si>
  <si>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</si>
  <si>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</si>
  <si>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</si>
  <si>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</si>
  <si>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</si>
  <si>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</si>
  <si>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</si>
  <si>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</si>
  <si>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</si>
  <si>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</si>
  <si>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</si>
  <si>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</si>
  <si>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</si>
  <si>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</si>
  <si>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</si>
  <si>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</si>
  <si>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</si>
  <si>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</si>
  <si>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</si>
  <si>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</si>
  <si>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</si>
  <si>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</si>
  <si>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</si>
  <si>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</si>
  <si>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</si>
  <si>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</si>
  <si>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</si>
  <si>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</si>
  <si>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</si>
  <si>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</si>
  <si>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</si>
  <si>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</si>
  <si>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</si>
  <si>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</si>
  <si>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</si>
  <si>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</si>
  <si>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</si>
  <si>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</si>
  <si>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</si>
  <si>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</si>
  <si>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</si>
  <si>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</si>
  <si>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</si>
  <si>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</si>
  <si>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</si>
  <si>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</si>
  <si>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</si>
  <si>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</si>
  <si>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</si>
  <si>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</si>
  <si>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</si>
  <si>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</si>
  <si>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</si>
  <si>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</si>
  <si>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</si>
  <si>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</si>
  <si>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</si>
  <si>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</si>
  <si>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</si>
  <si>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</si>
  <si>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</si>
  <si>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</si>
  <si>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</si>
  <si>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</si>
  <si>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</si>
  <si>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</si>
  <si>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</si>
  <si>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</si>
  <si>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</si>
  <si>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</si>
  <si>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</si>
  <si>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</si>
  <si>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</si>
  <si>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</si>
  <si>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</si>
  <si>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</si>
  <si>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</si>
  <si>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</si>
  <si>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</si>
  <si>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</si>
  <si>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</si>
  <si>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</si>
  <si>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</si>
  <si>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</si>
  <si>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</si>
  <si>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</si>
  <si>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</si>
  <si>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</si>
  <si>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</si>
  <si>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</si>
  <si>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</si>
  <si>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</si>
  <si>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</si>
  <si>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</si>
  <si>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</si>
  <si>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</si>
  <si>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</si>
  <si>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</si>
  <si>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</si>
  <si>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</si>
  <si>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</si>
  <si>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</si>
  <si>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</si>
  <si>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</si>
  <si>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</si>
  <si>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</si>
  <si>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</si>
  <si>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</si>
  <si>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</si>
  <si>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</si>
  <si>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</si>
  <si>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</si>
  <si>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</si>
  <si>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</si>
  <si>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</si>
  <si>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</si>
  <si>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</si>
  <si>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</si>
  <si>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</si>
  <si>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</si>
  <si>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</si>
  <si>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</si>
  <si>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</si>
  <si>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</si>
  <si>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</si>
  <si>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</si>
  <si>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</si>
  <si>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</si>
  <si>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</si>
  <si>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</si>
  <si>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</si>
  <si>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</si>
  <si>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</si>
  <si>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</si>
  <si>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</si>
  <si>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</si>
  <si>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</si>
  <si>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</si>
  <si>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</si>
  <si>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</si>
  <si>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</si>
  <si>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</si>
  <si>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</si>
  <si>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</si>
  <si>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</si>
  <si>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</si>
  <si>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</si>
  <si>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</si>
  <si>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</si>
  <si>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</si>
  <si>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</si>
  <si>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</si>
  <si>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</si>
  <si>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</si>
  <si>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</si>
  <si>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</si>
  <si>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</si>
  <si>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</si>
  <si>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</si>
  <si>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</si>
  <si>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</si>
  <si>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</si>
  <si>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</si>
  <si>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</si>
  <si>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</si>
  <si>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</si>
  <si>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</si>
  <si>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</si>
  <si>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</si>
  <si>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</si>
  <si>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</si>
  <si>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</si>
  <si>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</si>
  <si>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</si>
  <si>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</si>
  <si>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</si>
  <si>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</si>
  <si>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</si>
  <si>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</si>
  <si>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</si>
  <si>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</si>
  <si>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</si>
  <si>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</si>
  <si>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</si>
  <si>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</si>
  <si>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</si>
  <si>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</si>
  <si>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</si>
  <si>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</si>
  <si>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</si>
  <si>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</si>
  <si>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</si>
  <si>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</si>
  <si>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</si>
  <si>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</si>
  <si>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</si>
  <si>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</si>
  <si>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</si>
  <si>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</si>
  <si>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</si>
  <si>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</si>
  <si>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</si>
  <si>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</si>
  <si>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</si>
  <si>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</si>
  <si>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</si>
  <si>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</si>
  <si>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</si>
  <si>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</si>
  <si>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</si>
  <si>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</si>
  <si>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</si>
  <si>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</si>
  <si>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</si>
  <si>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</si>
  <si>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</si>
  <si>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</si>
  <si>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</si>
  <si>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</si>
  <si>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</si>
  <si>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</si>
  <si>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</si>
  <si>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</si>
  <si>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</si>
  <si>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</si>
  <si>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</si>
  <si>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</si>
  <si>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</si>
  <si>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</si>
  <si>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</si>
  <si>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</si>
  <si>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</si>
  <si>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</si>
  <si>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</si>
  <si>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</si>
  <si>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</si>
  <si>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</si>
  <si>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</si>
  <si>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</si>
  <si>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</si>
  <si>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</si>
  <si>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</si>
  <si>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</si>
  <si>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</si>
  <si>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</si>
  <si>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</si>
  <si>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</si>
  <si>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</si>
  <si>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</si>
  <si>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</si>
  <si>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</si>
  <si>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</si>
  <si>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</si>
  <si>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</si>
  <si>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</si>
  <si>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</si>
  <si>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</si>
  <si>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</si>
  <si>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</si>
  <si>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</si>
  <si>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</si>
  <si>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</si>
  <si>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</si>
  <si>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</si>
  <si>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</si>
  <si>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</si>
  <si>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</si>
  <si>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</si>
  <si>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</si>
  <si>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</si>
  <si>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</si>
  <si>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</si>
  <si>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</si>
  <si>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</si>
  <si>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</si>
  <si>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</si>
  <si>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</si>
  <si>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</si>
  <si>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</si>
  <si>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</si>
  <si>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</si>
  <si>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</si>
  <si>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</si>
  <si>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</si>
  <si>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</si>
  <si>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</si>
  <si>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</si>
  <si>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</si>
  <si>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</si>
  <si>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</si>
  <si>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</si>
  <si>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</si>
  <si>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</si>
  <si>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</si>
  <si>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</si>
  <si>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</si>
  <si>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</si>
  <si>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</si>
  <si>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</si>
  <si>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</si>
  <si>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</si>
  <si>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</si>
  <si>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</si>
  <si>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</si>
  <si>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</si>
  <si>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</si>
  <si>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</si>
  <si>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</si>
  <si>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</si>
  <si>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</si>
  <si>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</si>
  <si>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</si>
  <si>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</si>
  <si>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</si>
  <si>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</si>
  <si>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</si>
  <si>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</si>
  <si>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</si>
  <si>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</si>
  <si>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</si>
  <si>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</si>
  <si>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</si>
  <si>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</si>
  <si>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</si>
  <si>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</si>
  <si>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</si>
  <si>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</si>
  <si>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</si>
  <si>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</si>
  <si>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</si>
  <si>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</si>
  <si>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</si>
  <si>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</si>
  <si>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</si>
  <si>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</si>
  <si>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</si>
  <si>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</si>
  <si>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</si>
  <si>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</si>
  <si>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</si>
  <si>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</si>
  <si>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</si>
  <si>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</si>
  <si>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</si>
  <si>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</si>
  <si>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</si>
  <si>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</si>
  <si>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</si>
  <si>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</si>
  <si>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</si>
  <si>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</si>
  <si>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</si>
  <si>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</si>
  <si>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</si>
  <si>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</si>
  <si>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</si>
  <si>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</si>
  <si>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</si>
  <si>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</si>
  <si>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</si>
  <si>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</si>
  <si>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</si>
  <si>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</si>
  <si>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</si>
  <si>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</si>
  <si>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</si>
  <si>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</si>
  <si>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</si>
  <si>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</si>
  <si>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</si>
  <si>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</si>
  <si>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</si>
  <si>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</si>
  <si>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</si>
  <si>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</si>
  <si>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</si>
  <si>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</si>
  <si>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</si>
  <si>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</si>
  <si>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</si>
  <si>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</si>
  <si>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</si>
  <si>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</si>
  <si>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</si>
  <si>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</si>
  <si>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</si>
  <si>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</si>
  <si>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</si>
  <si>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</si>
  <si>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</si>
  <si>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</si>
  <si>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</si>
  <si>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</si>
  <si>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</si>
  <si>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</si>
  <si>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</si>
  <si>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</si>
  <si>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</si>
  <si>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</si>
  <si>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</si>
  <si>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</si>
  <si>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</si>
  <si>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</si>
  <si>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</si>
  <si>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</si>
  <si>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</si>
  <si>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</si>
  <si>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</si>
  <si>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</si>
  <si>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</si>
  <si>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</si>
  <si>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</si>
  <si>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</si>
  <si>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</si>
  <si>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</si>
  <si>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</si>
  <si>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</si>
  <si>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</si>
  <si>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</si>
  <si>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</si>
  <si>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</si>
  <si>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</si>
  <si>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</si>
  <si>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</si>
  <si>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</si>
  <si>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</si>
  <si>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</si>
  <si>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</si>
  <si>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</si>
  <si>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</si>
  <si>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</si>
  <si>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</si>
  <si>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</si>
  <si>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</si>
  <si>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</si>
  <si>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</si>
  <si>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</si>
  <si>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</si>
  <si>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</si>
  <si>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</si>
  <si>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</si>
  <si>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</si>
  <si>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</si>
  <si>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</si>
  <si>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</si>
  <si>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</si>
  <si>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</si>
  <si>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</si>
  <si>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</si>
  <si>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</si>
  <si>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</si>
  <si>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</si>
  <si>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</si>
  <si>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</si>
  <si>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</si>
  <si>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</si>
  <si>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</si>
  <si>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</si>
  <si>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</si>
  <si>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</si>
  <si>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</si>
  <si>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</si>
  <si>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</si>
  <si>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</si>
  <si>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</si>
  <si>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</si>
  <si>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</si>
  <si>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</si>
  <si>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</si>
  <si>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</si>
  <si>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</si>
  <si>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</si>
  <si>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</si>
  <si>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</si>
  <si>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</si>
  <si>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</si>
  <si>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</si>
  <si>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</si>
  <si>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</si>
  <si>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</si>
  <si>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</si>
  <si>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</si>
  <si>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</si>
  <si>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</si>
  <si>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</si>
  <si>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</si>
  <si>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</si>
  <si>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</si>
  <si>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</si>
  <si>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</si>
  <si>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</si>
  <si>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</si>
  <si>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</si>
  <si>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</si>
  <si>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</si>
  <si>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</si>
  <si>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</si>
  <si>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</si>
  <si>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</si>
  <si>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</si>
  <si>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</si>
  <si>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</si>
  <si>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</si>
  <si>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</si>
  <si>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</si>
  <si>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</si>
  <si>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</si>
  <si>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</si>
  <si>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</si>
  <si>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</si>
  <si>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</si>
  <si>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</si>
  <si>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</si>
  <si>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</si>
  <si>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</si>
  <si>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</si>
  <si>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</si>
  <si>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</si>
  <si>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</si>
  <si>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</si>
  <si>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</si>
  <si>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</si>
  <si>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</si>
  <si>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</si>
  <si>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</si>
  <si>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</si>
  <si>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</si>
  <si>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</si>
  <si>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</si>
  <si>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</si>
  <si>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</si>
  <si>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</si>
  <si>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</si>
  <si>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</si>
  <si>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</si>
  <si>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</si>
  <si>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</si>
  <si>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</si>
  <si>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</si>
  <si>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</si>
  <si>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</si>
  <si>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</si>
  <si>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</si>
  <si>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</si>
  <si>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</si>
  <si>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</si>
  <si>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</si>
  <si>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</si>
  <si>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</si>
  <si>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</si>
  <si>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</si>
  <si>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</si>
  <si>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</si>
  <si>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</si>
  <si>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</si>
  <si>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</si>
  <si>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</si>
  <si>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</si>
  <si>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</si>
  <si>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</si>
  <si>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</si>
  <si>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</si>
  <si>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</si>
  <si>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</si>
  <si>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</si>
  <si>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</si>
  <si>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</si>
  <si>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</si>
  <si>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</si>
  <si>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</si>
  <si>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</si>
  <si>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</si>
  <si>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</si>
  <si>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</si>
  <si>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</si>
  <si>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</si>
  <si>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</si>
  <si>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</si>
  <si>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</si>
  <si>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</si>
  <si>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</si>
  <si>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</si>
  <si>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</si>
  <si>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</si>
  <si>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</si>
  <si>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</si>
  <si>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</si>
  <si>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</si>
  <si>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</si>
  <si>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</si>
  <si>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</si>
  <si>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</si>
  <si>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</si>
  <si>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</si>
  <si>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</si>
  <si>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</si>
  <si>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</si>
  <si>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</si>
  <si>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</si>
  <si>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</si>
  <si>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</si>
  <si>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</si>
  <si>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</si>
  <si>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</si>
  <si>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</si>
  <si>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</si>
  <si>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</si>
  <si>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</si>
  <si>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</si>
  <si>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</si>
  <si>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</si>
  <si>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</si>
  <si>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</si>
  <si>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</si>
  <si>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</si>
  <si>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</si>
  <si>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</si>
  <si>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</si>
  <si>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</si>
  <si>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</si>
  <si>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</si>
  <si>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</si>
  <si>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</si>
  <si>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</si>
  <si>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</si>
  <si>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</si>
  <si>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</si>
  <si>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</si>
  <si>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</si>
  <si>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</si>
  <si>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</si>
  <si>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</si>
  <si>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</si>
  <si>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</si>
  <si>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</si>
  <si>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</si>
  <si>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</si>
  <si>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</si>
  <si>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</si>
  <si>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</si>
  <si>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</si>
  <si>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</si>
  <si>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</si>
  <si>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</si>
  <si>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</si>
  <si>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</si>
  <si>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</si>
  <si>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</si>
  <si>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</si>
  <si>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</si>
  <si>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</si>
  <si>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</si>
  <si>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</si>
  <si>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</si>
  <si>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</si>
  <si>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</si>
  <si>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</si>
  <si>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</si>
  <si>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</si>
  <si>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</si>
  <si>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</si>
  <si>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</si>
  <si>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</si>
  <si>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</si>
  <si>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</si>
  <si>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</si>
  <si>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</si>
  <si>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</si>
  <si>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</si>
  <si>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</si>
  <si>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</si>
  <si>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</si>
  <si>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</si>
  <si>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</si>
  <si>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</si>
  <si>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</si>
  <si>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</si>
  <si>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</si>
  <si>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</si>
  <si>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</si>
  <si>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</si>
  <si>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</si>
  <si>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</si>
  <si>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</si>
  <si>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</si>
  <si>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</si>
  <si>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</si>
  <si>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</si>
  <si>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</si>
  <si>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</si>
  <si>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</si>
  <si>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</si>
  <si>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</si>
  <si>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</si>
  <si>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</si>
  <si>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</si>
  <si>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</si>
  <si>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</si>
  <si>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</si>
  <si>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</si>
  <si>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</si>
  <si>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</si>
  <si>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</si>
  <si>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</si>
  <si>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</si>
  <si>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</si>
  <si>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</si>
  <si>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</si>
  <si>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</si>
  <si>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</si>
  <si>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</si>
  <si>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</si>
  <si>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</si>
  <si>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</si>
  <si>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</si>
  <si>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</si>
  <si>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</si>
  <si>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</si>
  <si>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</si>
  <si>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</si>
  <si>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</si>
  <si>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</si>
  <si>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</si>
  <si>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</si>
  <si>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</si>
  <si>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</si>
  <si>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</si>
  <si>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</si>
  <si>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</si>
  <si>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</si>
  <si>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</si>
  <si>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</si>
  <si>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</si>
  <si>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</si>
  <si>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</si>
  <si>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</si>
  <si>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</si>
  <si>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</si>
  <si>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</si>
  <si>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</si>
  <si>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</si>
  <si>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</si>
  <si>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</si>
  <si>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</si>
  <si>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</si>
  <si>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</si>
  <si>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</si>
  <si>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</si>
  <si>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</si>
  <si>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</si>
  <si>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</si>
  <si>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</si>
  <si>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</si>
  <si>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</si>
  <si>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</si>
  <si>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</si>
  <si>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</si>
  <si>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</si>
  <si>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</si>
  <si>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</si>
  <si>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</si>
  <si>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</si>
  <si>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</si>
  <si>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</si>
  <si>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</si>
  <si>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</si>
  <si>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</si>
  <si>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</si>
  <si>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</si>
  <si>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</si>
  <si>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</si>
  <si>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</si>
  <si>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</si>
  <si>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</si>
  <si>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</si>
  <si>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</si>
  <si>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</si>
  <si>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</si>
  <si>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</si>
  <si>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</si>
  <si>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</si>
  <si>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</si>
  <si>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</si>
  <si>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</si>
  <si>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</si>
  <si>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</si>
  <si>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</si>
  <si>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</si>
  <si>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</si>
  <si>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</si>
  <si>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</si>
  <si>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</si>
  <si>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</si>
  <si>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</si>
  <si>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</si>
  <si>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</si>
  <si>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</si>
  <si>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</si>
  <si>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</si>
  <si>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</si>
  <si>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</si>
  <si>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</si>
  <si>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</si>
  <si>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</si>
  <si>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</si>
  <si>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</si>
  <si>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</si>
  <si>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</si>
  <si>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</si>
  <si>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</si>
  <si>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</si>
  <si>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</si>
  <si>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</si>
  <si>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</si>
  <si>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</si>
  <si>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</si>
  <si>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</si>
  <si>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</si>
  <si>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</si>
  <si>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</si>
  <si>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</si>
  <si>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</si>
  <si>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</si>
  <si>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</si>
  <si>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</si>
  <si>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</si>
  <si>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</si>
  <si>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</si>
  <si>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</si>
  <si>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</si>
  <si>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</si>
  <si>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</si>
  <si>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</si>
  <si>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</si>
  <si>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</si>
  <si>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</si>
  <si>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</si>
  <si>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</si>
  <si>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</si>
  <si>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</si>
  <si>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</si>
  <si>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</si>
  <si>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</si>
  <si>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</si>
  <si>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</si>
  <si>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</si>
  <si>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</si>
  <si>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</si>
  <si>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</si>
  <si>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</si>
  <si>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</si>
  <si>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</si>
  <si>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</si>
  <si>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</si>
  <si>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</si>
  <si>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</si>
  <si>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</si>
  <si>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</si>
  <si>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</si>
  <si>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</si>
  <si>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</si>
  <si>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</si>
  <si>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</si>
  <si>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</si>
  <si>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</si>
  <si>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</si>
  <si>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</si>
  <si>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</si>
  <si>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</si>
  <si>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</si>
  <si>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</si>
  <si>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</si>
  <si>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</si>
  <si>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</si>
  <si>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</si>
  <si>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</si>
  <si>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</si>
  <si>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</si>
  <si>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</si>
  <si>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</si>
  <si>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</si>
  <si>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</si>
  <si>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</si>
  <si>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</si>
  <si>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</si>
  <si>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</si>
  <si>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</si>
  <si>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</si>
  <si>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</si>
  <si>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</si>
  <si>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</si>
  <si>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</si>
  <si>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</si>
  <si>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</si>
  <si>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</si>
  <si>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</si>
  <si>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</si>
  <si>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</si>
  <si>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</si>
  <si>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</si>
  <si>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</si>
  <si>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</si>
  <si>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</si>
  <si>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</si>
  <si>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</si>
  <si>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</si>
  <si>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</si>
  <si>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</si>
  <si>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</si>
  <si>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</si>
  <si>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</si>
  <si>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</si>
  <si>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</si>
  <si>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</si>
  <si>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</si>
  <si>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</si>
  <si>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</si>
  <si>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</si>
  <si>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</si>
  <si>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</si>
  <si>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</si>
  <si>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</si>
  <si>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</si>
  <si>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</si>
  <si>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</si>
  <si>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</si>
  <si>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</si>
  <si>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</si>
  <si>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</si>
  <si>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</si>
  <si>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</si>
  <si>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</si>
  <si>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</si>
  <si>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</si>
  <si>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</si>
  <si>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</si>
  <si>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</si>
  <si>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</si>
  <si>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</si>
  <si>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</si>
  <si>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</si>
  <si>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</si>
  <si>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</si>
  <si>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</si>
  <si>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</si>
  <si>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</si>
  <si>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</si>
  <si>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</si>
  <si>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</si>
  <si>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</si>
  <si>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</si>
  <si>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</si>
  <si>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</si>
  <si>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</si>
  <si>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</si>
  <si>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</si>
  <si>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</si>
  <si>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</si>
  <si>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</si>
  <si>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</si>
  <si>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</si>
  <si>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</si>
  <si>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</si>
  <si>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</si>
  <si>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</si>
  <si>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</si>
  <si>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</si>
  <si>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</si>
  <si>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</si>
  <si>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</si>
  <si>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</si>
  <si>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</si>
  <si>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</si>
  <si>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</si>
  <si>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</si>
  <si>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</si>
  <si>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</si>
  <si>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</si>
  <si>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</si>
  <si>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</si>
  <si>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</si>
  <si>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</si>
  <si>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</si>
  <si>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</si>
  <si>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</si>
  <si>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</si>
  <si>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</si>
  <si>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</si>
  <si>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</si>
  <si>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</si>
  <si>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</si>
  <si>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</si>
  <si>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</si>
  <si>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</si>
  <si>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</si>
  <si>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</si>
  <si>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</si>
  <si>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</si>
  <si>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</si>
  <si>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</si>
  <si>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</si>
  <si>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</si>
  <si>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</si>
  <si>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</si>
  <si>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</si>
  <si>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</si>
  <si>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</si>
  <si>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</si>
  <si>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</si>
  <si>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</si>
  <si>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</si>
  <si>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</si>
  <si>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</si>
  <si>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</si>
  <si>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</si>
  <si>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</si>
  <si>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</si>
  <si>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</si>
  <si>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</si>
  <si>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</si>
  <si>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</si>
  <si>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</si>
  <si>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</si>
  <si>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</si>
  <si>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</si>
  <si>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</si>
  <si>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</si>
  <si>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</si>
  <si>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</si>
  <si>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</si>
  <si>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</si>
  <si>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</si>
  <si>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</si>
  <si>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</si>
  <si>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</si>
  <si>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</si>
  <si>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</si>
  <si>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</si>
  <si>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</si>
  <si>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</si>
  <si>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</si>
  <si>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</si>
  <si>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</si>
  <si>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</si>
  <si>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</si>
  <si>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</si>
  <si>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</si>
  <si>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</si>
  <si>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</si>
  <si>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</si>
  <si>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</si>
  <si>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</si>
  <si>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</si>
  <si>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</si>
  <si>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</si>
  <si>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</si>
  <si>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</si>
  <si>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</si>
  <si>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</si>
  <si>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</si>
  <si>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</si>
  <si>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</si>
  <si>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</si>
  <si>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</si>
  <si>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</si>
  <si>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</si>
  <si>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</si>
  <si>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</si>
  <si>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</si>
  <si>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</si>
  <si>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</si>
  <si>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</si>
  <si>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</si>
  <si>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</si>
  <si>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</si>
  <si>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</si>
  <si>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</si>
  <si>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</si>
  <si>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</si>
  <si>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</si>
  <si>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</si>
  <si>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</si>
  <si>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</si>
  <si>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</si>
  <si>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</si>
  <si>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</si>
  <si>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</si>
  <si>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</si>
  <si>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</si>
  <si>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</si>
  <si>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</si>
  <si>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</si>
  <si>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</si>
  <si>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</si>
  <si>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</si>
  <si>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</si>
  <si>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</si>
  <si>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</si>
  <si>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</si>
  <si>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</si>
  <si>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</si>
  <si>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</si>
  <si>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</si>
  <si>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</si>
  <si>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</si>
  <si>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</si>
  <si>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</si>
  <si>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</si>
  <si>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</si>
  <si>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</si>
  <si>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</si>
  <si>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</si>
  <si>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</si>
  <si>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</si>
  <si>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</si>
  <si>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</si>
  <si>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</si>
  <si>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</si>
  <si>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</si>
  <si>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</si>
  <si>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</si>
  <si>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</si>
  <si>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</si>
  <si>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</si>
  <si>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</si>
  <si>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</si>
  <si>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</si>
  <si>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</si>
  <si>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</si>
  <si>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</si>
  <si>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</si>
  <si>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</si>
  <si>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</si>
  <si>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</si>
  <si>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</si>
  <si>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</si>
  <si>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</si>
  <si>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</si>
  <si>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</si>
  <si>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</si>
  <si>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</si>
  <si>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</si>
  <si>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</si>
  <si>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</si>
  <si>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</si>
  <si>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</si>
  <si>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</si>
  <si>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</si>
  <si>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</si>
  <si>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</si>
  <si>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</si>
  <si>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</si>
  <si>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</si>
  <si>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</si>
  <si>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</si>
  <si>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</si>
  <si>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</si>
  <si>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</si>
  <si>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</si>
  <si>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</si>
  <si>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</si>
  <si>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</si>
  <si>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</si>
  <si>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</si>
  <si>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</si>
  <si>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</si>
  <si>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</si>
  <si>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</si>
  <si>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</si>
  <si>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</si>
  <si>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</si>
  <si>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</si>
  <si>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</si>
  <si>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</si>
  <si>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</si>
  <si>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</si>
  <si>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</si>
  <si>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</si>
  <si>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</si>
  <si>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</si>
  <si>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</si>
  <si>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</si>
  <si>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</si>
  <si>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</si>
  <si>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</si>
  <si>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</si>
  <si>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</si>
  <si>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</si>
  <si>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</si>
  <si>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</si>
  <si>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</si>
  <si>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</si>
  <si>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</si>
  <si>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</si>
  <si>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</si>
  <si>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</si>
  <si>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</si>
  <si>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</si>
  <si>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</si>
  <si>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</si>
  <si>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</si>
  <si>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</si>
  <si>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</si>
  <si>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</si>
  <si>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</si>
  <si>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</si>
  <si>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</si>
  <si>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</si>
  <si>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</si>
  <si>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</si>
  <si>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</si>
  <si>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</si>
  <si>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</si>
  <si>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</si>
  <si>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</si>
  <si>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</si>
  <si>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</si>
  <si>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</si>
  <si>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</si>
  <si>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</si>
  <si>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</si>
  <si>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</si>
  <si>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</si>
  <si>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</si>
  <si>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</si>
  <si>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</si>
  <si>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</si>
  <si>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</si>
  <si>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</si>
  <si>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</si>
  <si>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</si>
  <si>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</si>
  <si>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</si>
  <si>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</si>
  <si>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</si>
  <si>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</si>
  <si>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</si>
  <si>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</si>
  <si>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</si>
  <si>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</si>
  <si>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</si>
  <si>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</si>
  <si>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</si>
  <si>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</si>
  <si>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</si>
  <si>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</si>
  <si>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</si>
  <si>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</si>
  <si>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</si>
  <si>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</si>
  <si>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</si>
  <si>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</si>
  <si>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</si>
  <si>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</si>
  <si>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</si>
  <si>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</si>
  <si>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</si>
  <si>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</si>
  <si>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</si>
  <si>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</si>
  <si>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</si>
  <si>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</si>
  <si>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</si>
  <si>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</si>
  <si>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</si>
  <si>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</si>
  <si>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</si>
  <si>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</si>
  <si>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</si>
  <si>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</si>
  <si>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</si>
  <si>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</si>
  <si>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</si>
  <si>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</si>
  <si>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</si>
  <si>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</si>
  <si>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</si>
  <si>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</si>
  <si>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</si>
  <si>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</si>
  <si>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</si>
  <si>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</si>
  <si>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</si>
  <si>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</si>
  <si>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</si>
  <si>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</si>
  <si>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</si>
  <si>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</si>
  <si>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</si>
  <si>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</si>
  <si>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</si>
  <si>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</si>
  <si>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</si>
  <si>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</si>
  <si>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</si>
  <si>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</si>
  <si>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</si>
  <si>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</si>
  <si>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</si>
  <si>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</si>
  <si>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</si>
  <si>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</si>
  <si>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</si>
  <si>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</si>
  <si>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</si>
  <si>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</si>
  <si>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</si>
  <si>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</si>
  <si>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</si>
  <si>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</si>
  <si>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</si>
  <si>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</si>
  <si>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</si>
  <si>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</si>
  <si>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</si>
  <si>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</si>
  <si>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</si>
  <si>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</si>
  <si>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</si>
  <si>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</si>
  <si>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</si>
  <si>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</si>
  <si>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</si>
  <si>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</si>
  <si>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</si>
  <si>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</si>
  <si>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</si>
  <si>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</si>
  <si>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</si>
  <si>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</si>
  <si>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</si>
  <si>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</si>
  <si>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</si>
  <si>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</si>
  <si>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</si>
  <si>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</si>
  <si>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</si>
  <si>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</si>
  <si>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</si>
  <si>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</si>
  <si>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</si>
  <si>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</si>
  <si>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</si>
  <si>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</si>
  <si>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</si>
  <si>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</si>
  <si>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</si>
  <si>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</si>
  <si>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</si>
  <si>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</si>
  <si>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</si>
  <si>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</si>
  <si>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</si>
  <si>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</si>
  <si>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</si>
  <si>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</si>
  <si>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</si>
  <si>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</si>
  <si>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</si>
  <si>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</si>
  <si>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</si>
  <si>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</si>
  <si>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</si>
  <si>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</si>
  <si>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</si>
  <si>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</si>
  <si>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</si>
  <si>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</si>
  <si>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</si>
  <si>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</si>
  <si>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</si>
  <si>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</si>
  <si>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</si>
  <si>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</si>
  <si>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</si>
  <si>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</si>
  <si>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</si>
  <si>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</si>
  <si>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</si>
  <si>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</si>
  <si>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</si>
  <si>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</si>
  <si>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</si>
  <si>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</si>
  <si>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</si>
  <si>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</si>
  <si>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</si>
  <si>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</si>
  <si>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</si>
  <si>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</si>
  <si>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</si>
  <si>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</si>
  <si>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</si>
  <si>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</si>
  <si>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</si>
  <si>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</si>
  <si>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</si>
  <si>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</si>
  <si>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</si>
  <si>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</si>
  <si>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</si>
  <si>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</si>
  <si>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</si>
  <si>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</si>
  <si>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</si>
  <si>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</si>
  <si>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</si>
  <si>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</si>
  <si>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</si>
  <si>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</si>
  <si>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</si>
  <si>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</si>
  <si>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</si>
  <si>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</si>
  <si>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</si>
  <si>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</si>
  <si>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</si>
  <si>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</si>
  <si>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</si>
  <si>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</si>
  <si>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</si>
  <si>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</si>
  <si>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</si>
  <si>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</si>
  <si>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</si>
  <si>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</si>
  <si>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</si>
  <si>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</si>
  <si>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</si>
  <si>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</si>
  <si>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</si>
  <si>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</si>
  <si>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</si>
  <si>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</si>
  <si>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</si>
  <si>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</si>
  <si>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</si>
  <si>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</si>
  <si>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</si>
  <si>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</si>
  <si>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</si>
  <si>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</si>
  <si>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</si>
  <si>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</si>
  <si>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</si>
  <si>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</si>
  <si>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</si>
  <si>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</si>
  <si>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</si>
  <si>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</si>
  <si>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</si>
  <si>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</si>
  <si>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</si>
  <si>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</si>
  <si>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</si>
  <si>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</si>
  <si>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</si>
  <si>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</si>
  <si>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</si>
  <si>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</si>
  <si>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</si>
  <si>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</si>
  <si>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</si>
  <si>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</si>
  <si>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</si>
  <si>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</si>
  <si>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</si>
  <si>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</si>
  <si>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</si>
  <si>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</si>
  <si>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</si>
  <si>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</si>
  <si>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</si>
  <si>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</si>
  <si>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</si>
  <si>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</si>
  <si>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</si>
  <si>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</si>
  <si>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</si>
  <si>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</si>
  <si>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</si>
  <si>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</si>
  <si>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</si>
  <si>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</si>
  <si>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</si>
  <si>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</si>
  <si>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</si>
  <si>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</si>
  <si>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</si>
  <si>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</si>
  <si>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</si>
  <si>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</si>
  <si>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</si>
  <si>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</si>
  <si>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</si>
  <si>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</si>
  <si>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</si>
  <si>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</si>
  <si>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</si>
  <si>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</si>
  <si>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</si>
  <si>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</si>
  <si>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</si>
  <si>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</si>
  <si>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</si>
  <si>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</si>
  <si>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</si>
  <si>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</si>
  <si>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</si>
  <si>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</si>
  <si>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</si>
  <si>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</si>
  <si>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</si>
  <si>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</si>
  <si>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</si>
  <si>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</si>
  <si>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</si>
  <si>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</si>
  <si>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</si>
  <si>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</si>
  <si>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</si>
  <si>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</si>
  <si>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</si>
  <si>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</si>
  <si>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</si>
  <si>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</si>
  <si>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</si>
  <si>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</si>
  <si>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</si>
  <si>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</si>
  <si>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</si>
  <si>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</si>
  <si>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</si>
  <si>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</si>
  <si>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</si>
  <si>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</si>
  <si>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</si>
  <si>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</si>
  <si>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</si>
  <si>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</si>
  <si>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</si>
  <si>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</si>
  <si>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</si>
  <si>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</si>
  <si>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</si>
  <si>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</si>
  <si>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</si>
  <si>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</si>
  <si>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</si>
  <si>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</si>
  <si>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</si>
  <si>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</si>
  <si>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</si>
  <si>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</si>
  <si>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</si>
  <si>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</si>
  <si>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</si>
  <si>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</si>
  <si>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</si>
  <si>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</si>
  <si>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</si>
  <si>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</si>
  <si>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</si>
  <si>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</si>
  <si>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</si>
  <si>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</si>
  <si>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</si>
  <si>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</si>
  <si>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</si>
  <si>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</si>
  <si>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</si>
  <si>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</si>
  <si>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</si>
  <si>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</si>
  <si>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</si>
  <si>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</si>
  <si>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</si>
  <si>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</si>
  <si>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</si>
  <si>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</si>
  <si>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</si>
  <si>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</si>
  <si>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</si>
  <si>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</si>
  <si>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</si>
  <si>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</si>
  <si>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</si>
  <si>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</si>
  <si>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</si>
  <si>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</si>
  <si>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</si>
  <si>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</si>
  <si>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</si>
  <si>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</si>
  <si>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</si>
  <si>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</si>
  <si>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</si>
  <si>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</si>
  <si>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</si>
  <si>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</si>
  <si>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</si>
  <si>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</si>
  <si>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</si>
  <si>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</si>
  <si>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</si>
  <si>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</si>
  <si>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</si>
  <si>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</si>
  <si>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</si>
  <si>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</si>
  <si>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</si>
  <si>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</si>
  <si>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</si>
  <si>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</si>
  <si>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</si>
  <si>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</si>
  <si>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</si>
  <si>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</si>
  <si>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</si>
  <si>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</si>
  <si>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</si>
  <si>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</si>
  <si>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</si>
  <si>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</si>
  <si>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</si>
  <si>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</si>
  <si>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</si>
  <si>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</si>
  <si>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</si>
  <si>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</si>
  <si>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</si>
  <si>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</si>
  <si>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</si>
  <si>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</si>
  <si>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</si>
  <si>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</si>
  <si>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</si>
  <si>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</si>
  <si>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</si>
  <si>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</si>
  <si>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</si>
  <si>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</si>
  <si>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</si>
  <si>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</si>
  <si>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</si>
  <si>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</si>
  <si>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</si>
  <si>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</si>
  <si>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</si>
  <si>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</si>
  <si>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</si>
  <si>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</si>
  <si>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</si>
  <si>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</si>
  <si>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</si>
  <si>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</si>
  <si>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</si>
  <si>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</si>
  <si>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</si>
  <si>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</si>
  <si>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</si>
  <si>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</si>
  <si>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</si>
  <si>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</si>
  <si>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</si>
  <si>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</si>
  <si>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</si>
  <si>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</si>
  <si>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</si>
  <si>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</si>
  <si>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</si>
  <si>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</si>
  <si>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</si>
  <si>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</si>
  <si>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</si>
  <si>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</si>
  <si>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</si>
  <si>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</si>
  <si>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</si>
  <si>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</si>
  <si>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</si>
  <si>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</si>
  <si>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</si>
  <si>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</si>
  <si>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</si>
  <si>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</si>
  <si>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</si>
  <si>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</si>
  <si>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</si>
  <si>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</si>
  <si>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</si>
  <si>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</si>
  <si>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</si>
  <si>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</si>
  <si>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</si>
  <si>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</si>
  <si>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</si>
  <si>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</si>
  <si>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</si>
  <si>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</si>
  <si>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</si>
  <si>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</si>
  <si>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</si>
  <si>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</si>
  <si>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</si>
  <si>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</si>
  <si>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</si>
  <si>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</si>
  <si>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</si>
  <si>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</si>
  <si>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</si>
  <si>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</si>
  <si>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</si>
  <si>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</si>
  <si>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</si>
  <si>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</si>
  <si>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</si>
  <si>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</si>
  <si>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</si>
  <si>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</si>
  <si>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</si>
  <si>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</si>
  <si>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</si>
  <si>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</si>
  <si>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</si>
  <si>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</si>
  <si>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</si>
  <si>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</si>
  <si>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</si>
  <si>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</si>
  <si>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</si>
  <si>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</si>
  <si>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</si>
  <si>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</si>
  <si>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</si>
  <si>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</si>
  <si>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</si>
  <si>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</si>
  <si>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</si>
  <si>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</si>
  <si>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</si>
  <si>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</si>
  <si>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</si>
  <si>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</si>
  <si>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</si>
  <si>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</si>
  <si>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</si>
  <si>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</si>
  <si>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</si>
  <si>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</si>
  <si>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</si>
  <si>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</si>
  <si>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</si>
  <si>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</si>
  <si>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</si>
  <si>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</si>
  <si>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</si>
  <si>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</si>
  <si>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</si>
  <si>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</si>
  <si>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</si>
  <si>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</si>
  <si>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</si>
  <si>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</si>
  <si>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</si>
  <si>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</si>
  <si>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</si>
  <si>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</si>
  <si>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</si>
  <si>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</si>
  <si>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</si>
  <si>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</si>
  <si>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</si>
  <si>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</si>
  <si>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</si>
  <si>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</si>
  <si>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</si>
  <si>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</si>
  <si>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</si>
  <si>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</si>
  <si>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</si>
  <si>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</si>
  <si>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</si>
  <si>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</si>
  <si>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</si>
  <si>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</si>
  <si>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</si>
  <si>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</si>
  <si>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</si>
  <si>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</si>
  <si>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</si>
  <si>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</si>
  <si>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</si>
  <si>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</si>
  <si>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</si>
  <si>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</si>
  <si>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</si>
  <si>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</si>
  <si>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</si>
  <si>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</si>
  <si>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</si>
  <si>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</si>
  <si>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</si>
  <si>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</si>
  <si>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</si>
  <si>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</si>
  <si>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</si>
  <si>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</si>
  <si>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</si>
  <si>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</si>
  <si>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</si>
  <si>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</si>
  <si>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</si>
  <si>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</si>
  <si>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</si>
  <si>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</si>
  <si>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</si>
  <si>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</si>
  <si>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</si>
  <si>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</si>
  <si>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</si>
  <si>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</si>
  <si>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</si>
  <si>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</si>
  <si>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</si>
  <si>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</si>
  <si>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</si>
  <si>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</si>
  <si>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</si>
  <si>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</si>
  <si>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</si>
  <si>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</si>
  <si>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</si>
  <si>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</si>
  <si>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</si>
  <si>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</si>
  <si>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</si>
  <si>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</si>
  <si>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</si>
  <si>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</si>
  <si>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</si>
  <si>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</si>
  <si>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</si>
  <si>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</si>
  <si>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</si>
  <si>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</si>
  <si>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</si>
  <si>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</si>
  <si>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</si>
  <si>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</si>
  <si>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</si>
  <si>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</si>
  <si>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</si>
  <si>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</si>
  <si>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</si>
  <si>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</si>
  <si>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</si>
  <si>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</si>
  <si>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</si>
  <si>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</si>
  <si>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</si>
  <si>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</si>
  <si>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</si>
  <si>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</si>
  <si>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</si>
  <si>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</si>
  <si>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</si>
  <si>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</si>
  <si>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</si>
  <si>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</si>
  <si>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</si>
  <si>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</si>
  <si>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</si>
  <si>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</si>
  <si>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</si>
  <si>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</si>
  <si>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</si>
  <si>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</si>
  <si>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</si>
  <si>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</si>
  <si>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</si>
  <si>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</si>
  <si>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</si>
  <si>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</si>
  <si>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</si>
  <si>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</si>
  <si>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</si>
  <si>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</si>
  <si>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</si>
  <si>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</si>
  <si>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</si>
  <si>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</si>
  <si>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</si>
  <si>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</si>
  <si>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</si>
  <si>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</si>
  <si>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</si>
  <si>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</si>
  <si>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</si>
  <si>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</si>
  <si>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</si>
  <si>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</si>
  <si>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</si>
  <si>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</si>
  <si>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</si>
  <si>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</si>
  <si>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</si>
  <si>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</si>
  <si>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</si>
  <si>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</si>
  <si>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</si>
  <si>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</si>
  <si>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</si>
  <si>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</si>
  <si>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</si>
  <si>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</si>
  <si>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</si>
  <si>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</si>
  <si>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</si>
  <si>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</si>
  <si>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</si>
  <si>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</si>
  <si>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</si>
  <si>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</si>
  <si>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</si>
  <si>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</si>
  <si>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</si>
  <si>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</si>
  <si>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</si>
  <si>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</si>
  <si>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</si>
  <si>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</si>
  <si>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</si>
  <si>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</si>
  <si>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</si>
  <si>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</si>
  <si>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</si>
  <si>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</si>
  <si>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</si>
  <si>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</si>
  <si>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</si>
  <si>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</si>
  <si>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</si>
  <si>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</si>
  <si>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</si>
  <si>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</si>
  <si>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</si>
  <si>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</si>
  <si>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</si>
  <si>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</si>
  <si>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</si>
  <si>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</si>
  <si>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</si>
  <si>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</si>
  <si>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</si>
  <si>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</si>
  <si>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</si>
  <si>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</si>
  <si>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</si>
  <si>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</si>
  <si>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</si>
  <si>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</si>
  <si>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</si>
  <si>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</si>
  <si>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</si>
  <si>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</si>
  <si>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</si>
  <si>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</si>
  <si>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</si>
  <si>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</si>
  <si>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</si>
  <si>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</si>
  <si>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</si>
  <si>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</si>
  <si>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</si>
  <si>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</si>
  <si>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</si>
  <si>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</si>
  <si>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</si>
  <si>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</si>
  <si>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</si>
  <si>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</si>
  <si>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</si>
  <si>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</si>
  <si>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</si>
  <si>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</si>
  <si>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</si>
  <si>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</si>
  <si>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</si>
  <si>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</si>
  <si>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</si>
  <si>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</si>
  <si>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</si>
  <si>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</si>
  <si>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</si>
  <si>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</si>
  <si>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</si>
  <si>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</si>
  <si>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</si>
  <si>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</si>
  <si>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</si>
  <si>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</si>
  <si>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</si>
  <si>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</si>
  <si>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</si>
  <si>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</si>
  <si>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</si>
  <si>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</si>
  <si>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</si>
  <si>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</si>
  <si>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</si>
  <si>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</si>
  <si>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</si>
  <si>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</si>
  <si>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</si>
  <si>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</si>
  <si>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</si>
  <si>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</si>
  <si>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</si>
  <si>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</si>
  <si>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</si>
  <si>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</si>
  <si>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</si>
  <si>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</si>
  <si>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</si>
  <si>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</si>
  <si>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</si>
  <si>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</si>
  <si>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</si>
  <si>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</si>
  <si>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</si>
  <si>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</si>
  <si>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</si>
  <si>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</si>
  <si>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</si>
  <si>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</si>
  <si>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</si>
  <si>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</si>
  <si>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</si>
  <si>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</si>
  <si>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</si>
  <si>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</si>
  <si>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</si>
  <si>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</si>
  <si>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</si>
  <si>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</si>
  <si>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</si>
  <si>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</si>
  <si>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</si>
  <si>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</si>
  <si>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</si>
  <si>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</si>
  <si>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</si>
  <si>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</si>
  <si>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</si>
  <si>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</si>
  <si>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</si>
  <si>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</si>
  <si>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</si>
  <si>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</si>
  <si>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</si>
  <si>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</si>
  <si>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</si>
  <si>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</si>
  <si>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</si>
  <si>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</si>
  <si>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</si>
  <si>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</si>
  <si>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</si>
  <si>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</si>
  <si>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</si>
  <si>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</si>
  <si>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</si>
  <si>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</si>
  <si>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</si>
  <si>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</si>
  <si>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</si>
  <si>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</si>
  <si>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</si>
  <si>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</si>
  <si>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</si>
  <si>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</si>
  <si>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</si>
  <si>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</si>
  <si>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</si>
  <si>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</si>
  <si>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</si>
  <si>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</si>
  <si>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</si>
  <si>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</si>
  <si>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</si>
  <si>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</si>
  <si>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</si>
  <si>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</si>
  <si>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</si>
  <si>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</si>
  <si>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</si>
  <si>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</si>
  <si>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</si>
  <si>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</si>
  <si>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</si>
  <si>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</si>
  <si>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</si>
  <si>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</si>
  <si>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</si>
  <si>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</si>
  <si>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</si>
  <si>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</si>
  <si>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</si>
  <si>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</si>
  <si>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</si>
  <si>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</si>
  <si>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</si>
  <si>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</si>
  <si>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</si>
  <si>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</si>
  <si>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</si>
  <si>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</si>
  <si>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</si>
  <si>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</si>
  <si>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</si>
  <si>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</si>
  <si>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</si>
  <si>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</si>
  <si>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</si>
  <si>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</si>
  <si>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</si>
  <si>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</si>
  <si>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</si>
  <si>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</si>
  <si>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</si>
  <si>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</si>
  <si>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</si>
  <si>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</si>
  <si>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</si>
  <si>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</si>
  <si>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</si>
  <si>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</si>
  <si>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</si>
  <si>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</si>
  <si>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</si>
  <si>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</si>
  <si>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</si>
  <si>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</si>
  <si>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</si>
  <si>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</si>
  <si>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</si>
  <si>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</si>
  <si>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</si>
  <si>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</si>
  <si>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</si>
  <si>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</si>
  <si>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</si>
  <si>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</si>
  <si>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</si>
  <si>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</si>
  <si>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</si>
  <si>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</si>
  <si>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</si>
  <si>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</si>
  <si>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</si>
  <si>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</si>
  <si>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</si>
  <si>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</si>
  <si>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</si>
  <si>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</si>
  <si>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</si>
  <si>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</si>
  <si>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</si>
  <si>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</si>
  <si>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</si>
  <si>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</si>
  <si>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</si>
  <si>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</si>
  <si>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</si>
  <si>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</si>
  <si>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</si>
  <si>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</si>
  <si>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</si>
  <si>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</si>
  <si>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</si>
  <si>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</si>
  <si>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</si>
  <si>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</si>
  <si>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</si>
  <si>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</si>
  <si>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</si>
  <si>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</si>
  <si>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</si>
  <si>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</si>
  <si>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</si>
  <si>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</si>
  <si>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</si>
  <si>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</si>
  <si>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</si>
  <si>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</si>
  <si>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</si>
  <si>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</si>
  <si>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</si>
  <si>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</si>
  <si>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</si>
  <si>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</si>
  <si>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</si>
  <si>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</si>
  <si>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</si>
  <si>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</si>
  <si>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</si>
  <si>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</si>
  <si>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</si>
  <si>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</si>
  <si>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</si>
  <si>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</si>
  <si>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</si>
  <si>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</si>
  <si>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</si>
  <si>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</si>
  <si>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</si>
  <si>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</si>
  <si>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</si>
  <si>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</si>
  <si>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</si>
  <si>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</si>
  <si>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</si>
  <si>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</si>
  <si>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</si>
  <si>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</si>
  <si>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</si>
  <si>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</si>
  <si>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</si>
  <si>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</si>
  <si>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</si>
  <si>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</si>
  <si>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</si>
  <si>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</si>
  <si>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</si>
  <si>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</si>
  <si>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</si>
  <si>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</si>
  <si>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</si>
  <si>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</si>
  <si>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</si>
  <si>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</si>
  <si>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</si>
  <si>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</si>
  <si>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</si>
  <si>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</si>
  <si>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</si>
  <si>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</si>
  <si>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</si>
  <si>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</si>
  <si>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</si>
  <si>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</si>
  <si>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</si>
  <si>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</si>
  <si>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</si>
  <si>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</si>
  <si>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</si>
  <si>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</si>
  <si>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</si>
  <si>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</si>
  <si>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</si>
  <si>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</si>
  <si>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</si>
  <si>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</si>
  <si>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</si>
  <si>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</si>
  <si>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</si>
  <si>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</si>
  <si>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</si>
  <si>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</si>
  <si>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</si>
  <si>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</si>
  <si>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</si>
  <si>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</si>
  <si>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</si>
  <si>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</si>
  <si>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</si>
  <si>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</si>
  <si>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</si>
  <si>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</si>
  <si>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</si>
  <si>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</si>
  <si>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</si>
  <si>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</si>
  <si>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</si>
  <si>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</si>
  <si>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</si>
  <si>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</si>
  <si>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</si>
  <si>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</si>
  <si>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</si>
  <si>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</si>
  <si>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</si>
  <si>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</si>
  <si>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</si>
  <si>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</si>
  <si>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</si>
  <si>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</si>
  <si>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</si>
  <si>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</si>
  <si>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</si>
  <si>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</si>
  <si>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</si>
  <si>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</si>
  <si>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</si>
  <si>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</si>
  <si>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</si>
  <si>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</si>
  <si>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</si>
  <si>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</si>
  <si>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</si>
  <si>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</si>
  <si>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</si>
  <si>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</si>
  <si>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</si>
  <si>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</si>
  <si>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</si>
  <si>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</si>
  <si>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</si>
  <si>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</si>
  <si>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</si>
  <si>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</si>
  <si>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</si>
  <si>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</si>
  <si>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</si>
  <si>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</si>
  <si>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</si>
  <si>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</si>
  <si>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</si>
  <si>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</si>
  <si>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</si>
  <si>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</si>
  <si>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</si>
  <si>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</si>
  <si>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</si>
  <si>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</si>
  <si>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</si>
  <si>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</si>
  <si>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</si>
  <si>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</si>
  <si>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</si>
  <si>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</si>
  <si>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</si>
  <si>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</si>
  <si>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</si>
  <si>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</si>
  <si>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</si>
  <si>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</si>
  <si>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</si>
  <si>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</si>
  <si>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</si>
  <si>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</si>
  <si>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</si>
  <si>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</si>
  <si>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</si>
  <si>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</si>
  <si>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</si>
  <si>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</si>
  <si>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</si>
  <si>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</si>
  <si>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</si>
  <si>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</si>
  <si>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</si>
  <si>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</si>
  <si>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</si>
  <si>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</si>
  <si>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</si>
  <si>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</si>
  <si>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</si>
  <si>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</si>
  <si>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</si>
  <si>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</si>
  <si>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</si>
  <si>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</si>
  <si>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</si>
  <si>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</si>
  <si>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</si>
  <si>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</si>
  <si>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</si>
  <si>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</si>
  <si>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</si>
  <si>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</si>
  <si>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</si>
  <si>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</si>
  <si>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</si>
  <si>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</si>
  <si>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</si>
  <si>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</si>
  <si>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</si>
  <si>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</si>
  <si>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</si>
  <si>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</si>
  <si>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</si>
  <si>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</si>
  <si>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</si>
  <si>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</si>
  <si>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</si>
  <si>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</si>
  <si>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</si>
  <si>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</si>
  <si>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</si>
  <si>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</si>
  <si>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</si>
  <si>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</si>
  <si>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</si>
  <si>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</si>
  <si>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</si>
  <si>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</si>
  <si>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</si>
  <si>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</si>
  <si>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</si>
  <si>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</si>
  <si>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</si>
  <si>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</si>
  <si>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</si>
  <si>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</si>
  <si>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</si>
  <si>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</si>
  <si>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</si>
  <si>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</si>
  <si>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</si>
  <si>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</si>
  <si>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</si>
  <si>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</si>
  <si>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</si>
  <si>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</si>
  <si>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</si>
  <si>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</si>
  <si>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</si>
  <si>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</si>
  <si>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</si>
  <si>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</si>
  <si>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</si>
  <si>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</si>
  <si>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</si>
  <si>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</si>
  <si>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</si>
  <si>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</si>
  <si>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</si>
  <si>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</si>
  <si>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</si>
  <si>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</si>
  <si>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</si>
  <si>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</si>
  <si>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</si>
  <si>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</si>
  <si>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</si>
  <si>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</si>
  <si>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</si>
  <si>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</si>
  <si>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</si>
  <si>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</si>
  <si>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</si>
  <si>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</si>
  <si>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</si>
  <si>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</si>
  <si>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</si>
  <si>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</si>
  <si>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</si>
  <si>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</si>
  <si>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</si>
  <si>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</si>
  <si>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</si>
  <si>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</si>
  <si>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</si>
  <si>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</si>
  <si>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</si>
  <si>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</si>
  <si>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</si>
  <si>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</si>
  <si>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</si>
  <si>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</si>
  <si>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</si>
  <si>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</si>
  <si>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</si>
  <si>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</si>
  <si>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</si>
  <si>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</si>
  <si>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</si>
  <si>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</si>
  <si>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</si>
  <si>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</si>
  <si>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</si>
  <si>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</si>
  <si>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</si>
  <si>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</si>
  <si>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</si>
  <si>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</si>
  <si>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</si>
  <si>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</si>
  <si>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</si>
  <si>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</si>
  <si>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</si>
  <si>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</si>
  <si>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</si>
  <si>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</si>
  <si>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</si>
  <si>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</si>
  <si>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</si>
  <si>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</si>
  <si>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</si>
  <si>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</si>
  <si>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</si>
  <si>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</si>
  <si>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</si>
  <si>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</si>
  <si>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</si>
  <si>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</si>
  <si>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</si>
  <si>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</si>
  <si>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</si>
  <si>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</si>
  <si>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</si>
  <si>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</si>
  <si>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</si>
  <si>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</si>
  <si>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</si>
  <si>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</si>
  <si>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</si>
  <si>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</si>
  <si>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</si>
  <si>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</si>
  <si>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</si>
  <si>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</si>
  <si>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</si>
  <si>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</si>
  <si>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</si>
  <si>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</si>
  <si>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</si>
  <si>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</si>
  <si>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</si>
  <si>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</si>
  <si>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</si>
  <si>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</si>
  <si>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</si>
  <si>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</si>
  <si>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</si>
  <si>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</si>
  <si>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</si>
  <si>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</si>
  <si>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</si>
  <si>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</si>
  <si>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</si>
  <si>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</si>
  <si>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</si>
  <si>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</si>
  <si>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</si>
  <si>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</si>
  <si>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</si>
  <si>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</si>
  <si>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</si>
  <si>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</si>
  <si>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</si>
  <si>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</si>
  <si>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</si>
  <si>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</si>
  <si>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</si>
  <si>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</si>
  <si>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</si>
  <si>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</si>
  <si>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</si>
  <si>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</si>
  <si>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</si>
  <si>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</si>
  <si>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</si>
  <si>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</si>
  <si>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</si>
  <si>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</si>
  <si>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</si>
  <si>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</si>
  <si>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</si>
  <si>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</si>
  <si>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</si>
  <si>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</si>
  <si>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</si>
  <si>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</si>
  <si>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</si>
  <si>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</si>
  <si>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</si>
  <si>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</si>
  <si>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</si>
  <si>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</si>
  <si>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</si>
  <si>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</si>
  <si>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</si>
  <si>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</si>
  <si>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</si>
  <si>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</si>
  <si>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</si>
  <si>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</si>
  <si>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</si>
  <si>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</si>
  <si>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</si>
  <si>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</si>
  <si>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</si>
  <si>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</si>
  <si>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</si>
  <si>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</si>
  <si>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</si>
  <si>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</si>
  <si>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</si>
  <si>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</si>
  <si>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</si>
  <si>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</si>
  <si>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</si>
  <si>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</si>
  <si>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</si>
  <si>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</si>
  <si>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</si>
  <si>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</si>
  <si>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</si>
  <si>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</si>
  <si>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</si>
  <si>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</si>
  <si>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</si>
  <si>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</si>
  <si>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</si>
  <si>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</si>
  <si>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</si>
  <si>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</si>
  <si>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</si>
  <si>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</si>
  <si>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</si>
  <si>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</si>
  <si>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</si>
  <si>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</si>
  <si>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</si>
  <si>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</si>
  <si>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</si>
  <si>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</si>
  <si>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</si>
  <si>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</si>
  <si>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</si>
  <si>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</si>
  <si>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</si>
  <si>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</si>
  <si>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</si>
  <si>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</si>
  <si>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</si>
  <si>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</si>
  <si>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</si>
  <si>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</si>
  <si>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</si>
  <si>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</si>
  <si>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</si>
  <si>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</si>
  <si>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</si>
  <si>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</si>
  <si>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</si>
  <si>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</si>
  <si>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</si>
  <si>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</si>
  <si>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</si>
  <si>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</si>
  <si>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</si>
  <si>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</si>
  <si>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</si>
  <si>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</si>
  <si>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</si>
  <si>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</si>
  <si>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</si>
  <si>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</si>
  <si>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</si>
  <si>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</si>
  <si>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</si>
  <si>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</si>
  <si>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</si>
  <si>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</si>
  <si>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</si>
  <si>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</si>
  <si>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</si>
  <si>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</si>
  <si>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</si>
  <si>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</si>
  <si>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</si>
  <si>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</si>
  <si>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</si>
  <si>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</si>
  <si>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</si>
  <si>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</si>
  <si>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</si>
  <si>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</si>
  <si>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</si>
  <si>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</si>
  <si>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</si>
  <si>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</si>
  <si>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</si>
  <si>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</si>
  <si>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</si>
  <si>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</si>
  <si>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</si>
  <si>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</si>
  <si>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</si>
  <si>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</si>
  <si>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</si>
  <si>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</si>
  <si>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</si>
  <si>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</si>
  <si>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</si>
  <si>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</si>
  <si>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</si>
  <si>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</si>
  <si>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</si>
  <si>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</si>
  <si>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</si>
  <si>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</si>
  <si>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</si>
  <si>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</si>
  <si>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</si>
  <si>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</si>
  <si>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</si>
  <si>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</si>
  <si>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</si>
  <si>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</si>
  <si>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</si>
  <si>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</si>
  <si>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</si>
  <si>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</si>
  <si>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</si>
  <si>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</si>
  <si>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</si>
  <si>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</si>
  <si>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</si>
  <si>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</si>
  <si>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</si>
  <si>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</si>
  <si>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</si>
  <si>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</si>
  <si>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</si>
  <si>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</si>
  <si>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</si>
  <si>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</si>
  <si>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</si>
  <si>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</si>
  <si>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</si>
  <si>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</si>
  <si>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</si>
  <si>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</si>
  <si>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</si>
  <si>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</si>
  <si>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</si>
  <si>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</si>
  <si>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</si>
  <si>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</si>
  <si>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</si>
  <si>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</si>
  <si>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</si>
  <si>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</si>
  <si>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</si>
  <si>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</si>
  <si>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</si>
  <si>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</si>
  <si>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</si>
  <si>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</si>
  <si>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</si>
  <si>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</si>
  <si>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</si>
  <si>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</si>
  <si>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</si>
  <si>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</si>
  <si>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</si>
  <si>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</si>
  <si>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</si>
  <si>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</si>
  <si>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</si>
  <si>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</si>
  <si>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</si>
  <si>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</si>
  <si>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</si>
  <si>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</si>
  <si>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</si>
  <si>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</si>
  <si>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</si>
  <si>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</si>
  <si>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</si>
  <si>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</si>
  <si>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</si>
  <si>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</si>
  <si>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</si>
  <si>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</si>
  <si>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</si>
  <si>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</si>
  <si>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</si>
  <si>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</si>
  <si>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</si>
  <si>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</si>
  <si>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</si>
  <si>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</si>
  <si>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</si>
  <si>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</si>
  <si>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</si>
  <si>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</si>
  <si>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</si>
  <si>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</si>
  <si>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</si>
  <si>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</si>
  <si>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</si>
  <si>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</si>
  <si>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</si>
  <si>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</si>
  <si>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</si>
  <si>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</si>
  <si>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</si>
  <si>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</si>
  <si>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</si>
  <si>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</si>
  <si>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</si>
  <si>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</si>
  <si>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</si>
  <si>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</si>
  <si>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</si>
  <si>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</si>
  <si>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</si>
  <si>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</si>
  <si>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</si>
  <si>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</si>
  <si>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</si>
  <si>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</si>
  <si>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</si>
  <si>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</si>
  <si>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</si>
  <si>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</si>
  <si>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</si>
  <si>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</si>
  <si>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</si>
  <si>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</si>
  <si>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</si>
  <si>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</si>
  <si>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</si>
  <si>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</si>
  <si>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</si>
  <si>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</si>
  <si>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</si>
  <si>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</si>
  <si>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</si>
  <si>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</si>
  <si>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</si>
  <si>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</si>
  <si>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</si>
  <si>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</si>
  <si>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</si>
  <si>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</si>
  <si>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</si>
  <si>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</si>
  <si>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</si>
  <si>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</si>
  <si>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</si>
  <si>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</si>
  <si>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</si>
  <si>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</si>
  <si>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</si>
  <si>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</si>
  <si>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</si>
  <si>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</si>
  <si>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</si>
  <si>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</si>
  <si>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</si>
  <si>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</si>
  <si>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</si>
  <si>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</si>
  <si>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</si>
  <si>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</si>
  <si>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</si>
  <si>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</si>
  <si>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</si>
  <si>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</si>
  <si>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</si>
  <si>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</si>
  <si>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</si>
  <si>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</si>
  <si>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</si>
  <si>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</si>
  <si>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</si>
  <si>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</si>
  <si>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</si>
  <si>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</si>
  <si>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</si>
  <si>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</si>
  <si>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</si>
  <si>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</si>
  <si>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</si>
  <si>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</si>
  <si>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</si>
  <si>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</si>
  <si>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</si>
  <si>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</si>
  <si>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</si>
  <si>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</si>
  <si>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</si>
  <si>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</si>
  <si>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</si>
  <si>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</si>
  <si>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</si>
  <si>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</si>
  <si>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</si>
  <si>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</si>
  <si>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</si>
  <si>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</si>
  <si>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</si>
  <si>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</si>
  <si>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</si>
  <si>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</si>
  <si>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</si>
  <si>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</si>
  <si>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</si>
  <si>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</si>
  <si>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</si>
  <si>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</si>
  <si>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</si>
  <si>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</si>
  <si>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</si>
  <si>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</si>
  <si>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</si>
  <si>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</si>
  <si>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</si>
  <si>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</si>
  <si>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</si>
  <si>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</si>
  <si>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</si>
  <si>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</si>
  <si>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</si>
  <si>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</si>
  <si>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</si>
  <si>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</si>
  <si>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</si>
  <si>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</si>
  <si>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</si>
  <si>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</si>
  <si>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</si>
  <si>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</si>
  <si>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</si>
  <si>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</si>
  <si>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</si>
  <si>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</si>
  <si>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</si>
  <si>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</si>
  <si>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</si>
  <si>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</si>
  <si>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</si>
  <si>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</si>
  <si>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</si>
  <si>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</si>
  <si>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</si>
  <si>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</si>
  <si>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</si>
  <si>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</si>
  <si>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</si>
  <si>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</si>
  <si>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</si>
  <si>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</si>
  <si>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</si>
  <si>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</si>
  <si>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</si>
  <si>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</si>
  <si>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</si>
  <si>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</si>
  <si>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</si>
  <si>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</si>
  <si>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</si>
  <si>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</si>
  <si>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</si>
  <si>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</si>
  <si>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</si>
  <si>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</si>
  <si>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</si>
  <si>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</si>
  <si>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</si>
  <si>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</si>
  <si>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</si>
  <si>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</si>
  <si>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</si>
  <si>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</si>
  <si>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</si>
  <si>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</si>
  <si>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</si>
  <si>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</si>
  <si>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</si>
  <si>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</si>
  <si>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</si>
  <si>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</si>
  <si>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</si>
  <si>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</si>
  <si>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</si>
  <si>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</si>
  <si>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</si>
  <si>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</si>
  <si>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</si>
  <si>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</si>
  <si>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</si>
  <si>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</si>
  <si>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</si>
  <si>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</si>
  <si>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</si>
  <si>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</si>
  <si>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</si>
  <si>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</si>
  <si>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</si>
  <si>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</si>
  <si>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</si>
  <si>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</si>
  <si>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</si>
  <si>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</si>
  <si>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</si>
  <si>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</si>
  <si>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</si>
  <si>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</si>
  <si>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</si>
  <si>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</si>
  <si>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</si>
  <si>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</si>
  <si>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</si>
  <si>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</si>
  <si>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</si>
  <si>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</si>
  <si>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</si>
  <si>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</si>
  <si>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</si>
  <si>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</si>
  <si>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</si>
  <si>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</si>
  <si>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</si>
  <si>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</si>
  <si>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</si>
  <si>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</si>
  <si>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</si>
  <si>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</si>
  <si>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</si>
  <si>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</si>
  <si>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</si>
  <si>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</si>
  <si>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</si>
  <si>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</si>
  <si>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</si>
  <si>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</si>
  <si>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</si>
  <si>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</si>
  <si>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</si>
  <si>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</si>
  <si>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</si>
  <si>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</si>
  <si>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</si>
  <si>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</si>
  <si>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</si>
  <si>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</si>
  <si>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</si>
  <si>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</si>
  <si>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</si>
  <si>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</si>
  <si>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</si>
  <si>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</si>
  <si>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</si>
  <si>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</si>
  <si>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</si>
  <si>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</si>
  <si>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</si>
  <si>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</si>
  <si>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</si>
  <si>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</si>
  <si>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</si>
  <si>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</si>
  <si>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</si>
  <si>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</si>
  <si>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</si>
  <si>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</si>
  <si>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</si>
  <si>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</si>
  <si>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</si>
  <si>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</si>
  <si>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</si>
  <si>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</si>
  <si>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</si>
  <si>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</si>
  <si>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</si>
  <si>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</si>
  <si>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</si>
  <si>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</si>
  <si>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</si>
  <si>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</si>
  <si>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</si>
  <si>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</si>
  <si>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</si>
  <si>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</si>
  <si>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</si>
  <si>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</si>
  <si>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</si>
  <si>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</si>
  <si>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</si>
  <si>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</si>
  <si>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</si>
  <si>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</si>
  <si>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</si>
  <si>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</si>
  <si>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</si>
  <si>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</si>
  <si>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</si>
  <si>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</si>
  <si>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</si>
  <si>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</si>
  <si>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</si>
  <si>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</si>
  <si>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</si>
  <si>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</si>
  <si>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</si>
  <si>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</si>
  <si>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</si>
  <si>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</si>
  <si>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</si>
  <si>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</si>
  <si>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</si>
  <si>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</si>
  <si>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</si>
  <si>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</si>
  <si>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</si>
  <si>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</si>
  <si>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</si>
  <si>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</si>
  <si>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</si>
  <si>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</si>
  <si>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</si>
  <si>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</si>
  <si>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</si>
  <si>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</si>
  <si>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</si>
  <si>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</si>
  <si>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</si>
  <si>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</si>
  <si>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</si>
  <si>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</si>
  <si>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</si>
  <si>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</si>
  <si>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</si>
  <si>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</si>
  <si>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</si>
  <si>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</si>
  <si>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</si>
  <si>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</si>
  <si>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</si>
  <si>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</si>
  <si>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</si>
  <si>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</si>
  <si>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</si>
  <si>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</si>
  <si>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</si>
  <si>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</si>
  <si>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</si>
  <si>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</si>
  <si>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</si>
  <si>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</si>
  <si>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</si>
  <si>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</si>
  <si>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</si>
  <si>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</si>
  <si>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</si>
  <si>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</si>
  <si>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</si>
  <si>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</si>
  <si>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</si>
  <si>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</si>
  <si>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</si>
  <si>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</si>
  <si>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</si>
  <si>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</si>
  <si>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</si>
  <si>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</si>
  <si>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</si>
  <si>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</si>
  <si>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</si>
  <si>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</si>
  <si>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</si>
  <si>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</si>
  <si>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</si>
  <si>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</si>
  <si>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</si>
  <si>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</si>
  <si>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</si>
  <si>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</si>
  <si>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</si>
  <si>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</si>
  <si>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</si>
  <si>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</si>
  <si>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</si>
  <si>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</si>
  <si>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</si>
  <si>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</si>
  <si>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</si>
  <si>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</si>
  <si>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</si>
  <si>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</si>
  <si>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</si>
  <si>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</si>
  <si>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</si>
  <si>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</si>
  <si>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</si>
  <si>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</si>
  <si>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</si>
  <si>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</si>
  <si>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</si>
  <si>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</si>
  <si>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</si>
  <si>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</si>
  <si>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</si>
  <si>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</si>
  <si>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</si>
  <si>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</si>
  <si>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</si>
  <si>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</si>
  <si>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</si>
  <si>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</si>
  <si>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</si>
  <si>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</si>
  <si>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</si>
  <si>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</si>
  <si>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</si>
  <si>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</si>
  <si>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</si>
  <si>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</si>
  <si>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</si>
  <si>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</si>
  <si>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</si>
  <si>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</si>
  <si>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</si>
  <si>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</si>
  <si>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</si>
  <si>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</si>
  <si>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</si>
  <si>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</si>
  <si>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</si>
  <si>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</si>
  <si>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</si>
  <si>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</si>
  <si>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</si>
  <si>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</si>
  <si>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</si>
  <si>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</si>
  <si>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</si>
  <si>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</si>
  <si>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</si>
  <si>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</si>
  <si>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</si>
  <si>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</si>
  <si>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</si>
  <si>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</si>
  <si>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</si>
  <si>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</si>
  <si>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</si>
  <si>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</si>
  <si>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</si>
  <si>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</si>
  <si>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</si>
  <si>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</si>
  <si>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</si>
  <si>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</si>
  <si>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</si>
  <si>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</si>
  <si>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</si>
  <si>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</si>
  <si>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</si>
  <si>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</si>
  <si>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</si>
  <si>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</si>
  <si>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</si>
  <si>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</si>
  <si>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</si>
  <si>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</si>
  <si>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</si>
  <si>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</si>
  <si>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</si>
  <si>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</si>
  <si>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</si>
  <si>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</si>
  <si>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</si>
  <si>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</si>
  <si>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</si>
  <si>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</si>
  <si>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</si>
  <si>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</si>
  <si>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</si>
  <si>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</si>
  <si>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</si>
  <si>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</si>
  <si>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</si>
  <si>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</si>
  <si>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</si>
  <si>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</si>
  <si>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</si>
  <si>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</si>
  <si>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</si>
  <si>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</si>
  <si>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</si>
  <si>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</si>
  <si>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</si>
  <si>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</si>
  <si>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</si>
  <si>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</si>
  <si>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</si>
  <si>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</si>
  <si>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</si>
  <si>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</si>
  <si>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</si>
  <si>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</si>
  <si>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</si>
  <si>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</si>
  <si>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</si>
  <si>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</si>
  <si>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</si>
  <si>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</si>
  <si>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</si>
  <si>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</si>
  <si>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</si>
  <si>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</si>
  <si>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</si>
  <si>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</si>
  <si>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</si>
  <si>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</si>
  <si>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</si>
  <si>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</si>
  <si>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</si>
  <si>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</si>
  <si>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</si>
  <si>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</si>
  <si>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</si>
  <si>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</si>
  <si>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</si>
  <si>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</si>
  <si>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</si>
  <si>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</si>
  <si>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</si>
  <si>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</si>
  <si>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</si>
  <si>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</si>
  <si>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</si>
  <si>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</si>
  <si>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</si>
  <si>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</si>
  <si>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</si>
  <si>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</si>
  <si>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</si>
  <si>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</si>
  <si>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</si>
  <si>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</si>
  <si>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</si>
  <si>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</si>
  <si>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</si>
  <si>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</si>
  <si>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</si>
  <si>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</si>
  <si>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</si>
  <si>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</si>
  <si>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</si>
  <si>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</si>
  <si>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</si>
  <si>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</si>
  <si>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</si>
  <si>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</si>
  <si>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</si>
  <si>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</si>
  <si>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</si>
  <si>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</si>
  <si>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</si>
  <si>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</si>
  <si>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</si>
  <si>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</si>
  <si>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</si>
  <si>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</si>
  <si>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</si>
  <si>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</si>
  <si>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</si>
  <si>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</si>
  <si>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</si>
  <si>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</si>
  <si>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</si>
  <si>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</si>
  <si>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</si>
  <si>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</si>
  <si>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</si>
  <si>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</si>
  <si>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</si>
  <si>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</si>
  <si>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</si>
  <si>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</si>
  <si>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</si>
  <si>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</si>
  <si>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</si>
  <si>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</si>
  <si>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</si>
  <si>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</si>
  <si>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</si>
  <si>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</si>
  <si>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</si>
  <si>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</si>
  <si>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</si>
  <si>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</si>
  <si>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</si>
  <si>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</si>
  <si>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</si>
  <si>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</si>
  <si>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</si>
  <si>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</si>
  <si>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</si>
  <si>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</si>
  <si>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</si>
  <si>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</si>
  <si>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</si>
  <si>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</si>
  <si>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</si>
  <si>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</si>
  <si>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</si>
  <si>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</si>
  <si>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</si>
  <si>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</si>
  <si>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</si>
  <si>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</si>
  <si>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</si>
  <si>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</si>
  <si>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</si>
  <si>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</si>
  <si>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</si>
  <si>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</si>
  <si>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</si>
  <si>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</si>
  <si>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</si>
  <si>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</si>
  <si>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</si>
  <si>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</si>
  <si>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</si>
  <si>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</si>
  <si>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</si>
  <si>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</si>
  <si>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</si>
  <si>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</si>
  <si>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</si>
  <si>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</si>
  <si>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</si>
  <si>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</si>
  <si>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</si>
  <si>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</si>
  <si>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</si>
  <si>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</si>
  <si>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</si>
  <si>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</si>
  <si>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</si>
  <si>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</si>
  <si>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</si>
  <si>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</si>
  <si>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</si>
  <si>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</si>
  <si>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</si>
  <si>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</si>
  <si>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</si>
  <si>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</si>
  <si>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</si>
  <si>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</si>
  <si>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</si>
  <si>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</si>
  <si>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</si>
  <si>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</si>
  <si>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</si>
  <si>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</si>
  <si>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</si>
  <si>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</si>
  <si>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</si>
  <si>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</si>
  <si>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</si>
  <si>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</si>
  <si>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</si>
  <si>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</si>
  <si>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</si>
  <si>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</si>
  <si>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</si>
  <si>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</si>
  <si>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</si>
  <si>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</si>
  <si>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</si>
  <si>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</si>
  <si>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</si>
  <si>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</si>
  <si>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</si>
  <si>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</si>
  <si>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</si>
  <si>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</si>
  <si>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</si>
  <si>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</si>
  <si>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</si>
  <si>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</si>
  <si>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</si>
  <si>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</si>
  <si>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</si>
  <si>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</si>
  <si>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</si>
  <si>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</si>
  <si>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</si>
  <si>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</si>
  <si>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</si>
  <si>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</si>
  <si>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</si>
  <si>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</si>
  <si>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</si>
  <si>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</si>
  <si>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</si>
  <si>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</si>
  <si>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</si>
  <si>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</si>
  <si>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</si>
  <si>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</si>
  <si>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</si>
  <si>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</si>
  <si>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</si>
  <si>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</si>
  <si>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</si>
  <si>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</si>
  <si>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</si>
  <si>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</si>
  <si>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</si>
  <si>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</si>
  <si>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</si>
  <si>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</si>
  <si>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</si>
  <si>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</si>
  <si>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</si>
  <si>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</si>
  <si>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</si>
  <si>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</si>
  <si>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</si>
  <si>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</si>
  <si>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</si>
  <si>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</si>
  <si>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</si>
  <si>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</si>
  <si>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</si>
  <si>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</si>
  <si>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</si>
  <si>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</si>
  <si>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</si>
  <si>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</si>
  <si>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</si>
  <si>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</si>
  <si>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</si>
  <si>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</si>
  <si>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</si>
  <si>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</si>
  <si>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</si>
  <si>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</si>
  <si>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</si>
  <si>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</si>
  <si>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</si>
  <si>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</si>
  <si>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</si>
  <si>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</si>
  <si>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</si>
  <si>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</si>
  <si>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</si>
  <si>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</si>
  <si>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</si>
  <si>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</si>
  <si>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</si>
  <si>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</si>
  <si>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</si>
  <si>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</si>
  <si>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</si>
  <si>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</si>
  <si>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</si>
  <si>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</si>
  <si>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</si>
  <si>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</si>
  <si>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</si>
  <si>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</si>
  <si>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</si>
  <si>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</si>
  <si>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</si>
  <si>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</si>
  <si>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</si>
  <si>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</si>
  <si>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</si>
  <si>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</si>
  <si>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</si>
  <si>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</si>
  <si>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</si>
  <si>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</si>
  <si>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</si>
  <si>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</si>
  <si>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</si>
  <si>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</si>
  <si>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</si>
  <si>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</si>
  <si>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</si>
  <si>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</si>
  <si>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</si>
  <si>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</si>
  <si>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</si>
  <si>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</si>
  <si>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</si>
  <si>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</si>
  <si>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</si>
  <si>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</si>
  <si>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</si>
  <si>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</si>
  <si>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</si>
  <si>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</si>
  <si>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</si>
  <si>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</si>
  <si>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</si>
  <si>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</si>
  <si>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</si>
  <si>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</si>
  <si>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</si>
  <si>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</si>
  <si>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</si>
  <si>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</si>
  <si>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</si>
  <si>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</si>
  <si>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</si>
  <si>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</si>
  <si>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</si>
  <si>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</si>
  <si>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</si>
  <si>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</si>
  <si>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</si>
  <si>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</si>
  <si>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</si>
  <si>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</si>
  <si>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</si>
  <si>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</si>
  <si>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</si>
  <si>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</si>
  <si>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</si>
  <si>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</si>
  <si>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</si>
  <si>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</si>
  <si>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</si>
  <si>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</si>
  <si>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</si>
  <si>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</si>
  <si>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</si>
  <si>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</si>
  <si>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</si>
  <si>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</si>
  <si>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</si>
  <si>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</si>
  <si>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</si>
  <si>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</si>
  <si>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</si>
  <si>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</si>
  <si>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</si>
  <si>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</si>
  <si>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</si>
  <si>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</si>
  <si>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</si>
  <si>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</si>
  <si>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</si>
  <si>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</si>
  <si>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</si>
  <si>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</si>
  <si>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</si>
  <si>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</si>
  <si>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</si>
  <si>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</si>
  <si>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</si>
  <si>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</si>
  <si>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</si>
  <si>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</si>
  <si>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</si>
  <si>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</si>
  <si>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</si>
  <si>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</si>
  <si>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</si>
  <si>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</si>
  <si>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</si>
  <si>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</si>
  <si>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</si>
  <si>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</si>
  <si>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</si>
  <si>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</si>
  <si>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</si>
  <si>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</si>
  <si>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</si>
  <si>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</si>
  <si>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</si>
  <si>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</si>
  <si>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</si>
  <si>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</si>
  <si>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</si>
  <si>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</si>
  <si>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</si>
  <si>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</si>
  <si>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</si>
  <si>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</si>
  <si>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</si>
  <si>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</si>
  <si>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</si>
  <si>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</si>
  <si>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</si>
  <si>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</si>
  <si>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</si>
  <si>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</si>
  <si>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</si>
  <si>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</si>
  <si>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</si>
  <si>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</si>
  <si>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</si>
  <si>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</si>
  <si>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</si>
  <si>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</si>
  <si>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</si>
  <si>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</si>
  <si>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</si>
  <si>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</si>
  <si>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</si>
  <si>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</si>
  <si>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</si>
  <si>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</si>
  <si>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</si>
  <si>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</si>
  <si>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</si>
  <si>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</si>
  <si>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</si>
  <si>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</si>
  <si>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</si>
  <si>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</si>
  <si>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</si>
  <si>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</si>
  <si>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</si>
  <si>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</si>
  <si>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</si>
  <si>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</si>
  <si>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</si>
  <si>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</si>
  <si>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</si>
  <si>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</si>
  <si>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</si>
  <si>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</si>
  <si>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</si>
  <si>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</si>
  <si>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</si>
  <si>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</si>
  <si>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</si>
  <si>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</si>
  <si>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</si>
  <si>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</si>
  <si>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</si>
  <si>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</si>
  <si>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</si>
  <si>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</si>
  <si>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</si>
  <si>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</si>
  <si>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</si>
  <si>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</si>
  <si>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</si>
  <si>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</si>
  <si>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</si>
  <si>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</si>
  <si>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</si>
  <si>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</si>
  <si>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</si>
  <si>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</si>
  <si>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</si>
  <si>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</si>
  <si>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</si>
  <si>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</si>
  <si>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</si>
  <si>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</si>
  <si>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</si>
  <si>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</si>
  <si>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</si>
  <si>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</si>
  <si>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</si>
  <si>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</si>
  <si>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</si>
  <si>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</si>
  <si>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</si>
  <si>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</si>
  <si>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</si>
  <si>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</si>
  <si>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</si>
  <si>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</si>
  <si>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</si>
  <si>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</si>
  <si>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</si>
  <si>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</si>
  <si>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</si>
  <si>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</si>
  <si>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</si>
  <si>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</si>
  <si>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</si>
  <si>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</si>
  <si>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</si>
  <si>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</si>
  <si>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</si>
  <si>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</si>
  <si>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</si>
  <si>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</si>
  <si>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</si>
  <si>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</si>
  <si>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</si>
  <si>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</si>
  <si>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</si>
  <si>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</si>
  <si>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</si>
  <si>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</si>
  <si>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</si>
  <si>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</si>
  <si>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</si>
  <si>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</si>
  <si>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</si>
  <si>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</si>
  <si>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</si>
  <si>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</si>
  <si>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</si>
  <si>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</si>
  <si>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</si>
  <si>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</si>
  <si>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</si>
  <si>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</si>
  <si>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</si>
  <si>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</si>
  <si>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</si>
  <si>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</si>
  <si>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</si>
  <si>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</si>
  <si>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</si>
  <si>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</si>
  <si>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</si>
  <si>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</si>
  <si>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</si>
  <si>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</si>
  <si>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</si>
  <si>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</si>
  <si>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</si>
  <si>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</si>
  <si>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</si>
  <si>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</si>
  <si>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</si>
  <si>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</si>
  <si>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</si>
  <si>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</si>
  <si>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</si>
  <si>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</si>
  <si>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</si>
  <si>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</si>
  <si>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</si>
  <si>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</si>
  <si>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</si>
  <si>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</si>
  <si>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</si>
  <si>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</si>
  <si>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</si>
  <si>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</si>
  <si>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</si>
  <si>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</si>
  <si>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</si>
  <si>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</si>
  <si>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</si>
  <si>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</si>
  <si>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</si>
  <si>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</si>
  <si>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</si>
  <si>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</si>
  <si>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</si>
  <si>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</si>
  <si>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</si>
  <si>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</si>
  <si>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</si>
  <si>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</si>
  <si>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</si>
  <si>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</si>
  <si>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</si>
  <si>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</si>
  <si>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</si>
  <si>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</si>
  <si>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</si>
  <si>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</si>
  <si>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</si>
  <si>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</si>
  <si>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</si>
  <si>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</si>
  <si>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</si>
  <si>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</si>
  <si>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</si>
  <si>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</si>
  <si>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</si>
  <si>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</si>
  <si>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</si>
  <si>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</si>
  <si>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</si>
  <si>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</si>
  <si>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</si>
  <si>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</si>
  <si>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</si>
  <si>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</si>
  <si>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</si>
  <si>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</si>
  <si>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</si>
  <si>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</si>
  <si>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</si>
  <si>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</si>
  <si>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</si>
  <si>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</si>
  <si>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</si>
  <si>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</si>
  <si>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</si>
  <si>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</si>
  <si>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</si>
  <si>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</si>
  <si>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</si>
  <si>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</si>
  <si>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</si>
  <si>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</si>
  <si>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</si>
  <si>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</si>
  <si>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</si>
  <si>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</si>
  <si>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</si>
  <si>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</si>
  <si>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</si>
  <si>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</si>
  <si>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</si>
  <si>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</si>
  <si>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</si>
  <si>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</si>
  <si>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</si>
  <si>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</si>
  <si>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</si>
  <si>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</si>
  <si>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</si>
  <si>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</si>
  <si>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</si>
  <si>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</si>
  <si>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</si>
  <si>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</si>
  <si>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</si>
  <si>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</si>
  <si>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</si>
  <si>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</si>
  <si>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</si>
  <si>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</si>
  <si>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</si>
  <si>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</si>
  <si>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</si>
  <si>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</si>
  <si>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</si>
  <si>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</si>
  <si>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</si>
  <si>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</si>
  <si>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</si>
  <si>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</si>
  <si>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</si>
  <si>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</si>
  <si>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</si>
  <si>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</si>
  <si>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</si>
  <si>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</si>
  <si>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</si>
  <si>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</si>
  <si>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</si>
  <si>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</si>
  <si>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</si>
  <si>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</si>
  <si>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</si>
  <si>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</si>
  <si>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</si>
  <si>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</si>
  <si>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</si>
  <si>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</si>
  <si>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</si>
  <si>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</si>
  <si>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</si>
  <si>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</si>
  <si>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</si>
  <si>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</si>
  <si>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</si>
  <si>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</si>
  <si>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</si>
  <si>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</si>
  <si>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</si>
  <si>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</si>
  <si>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</si>
  <si>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</si>
  <si>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</si>
  <si>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</si>
  <si>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</si>
  <si>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</si>
  <si>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</si>
  <si>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</si>
  <si>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</si>
  <si>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</si>
  <si>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</si>
  <si>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</si>
  <si>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</si>
  <si>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</si>
  <si>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</si>
  <si>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</si>
  <si>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</si>
  <si>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</si>
  <si>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</si>
  <si>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</si>
  <si>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</si>
  <si>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</si>
  <si>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</si>
  <si>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</si>
  <si>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</si>
  <si>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</si>
  <si>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</si>
  <si>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</si>
  <si>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</si>
  <si>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</si>
  <si>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</si>
  <si>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</si>
  <si>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</si>
  <si>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</si>
  <si>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</si>
  <si>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</si>
  <si>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</si>
  <si>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</si>
  <si>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</si>
  <si>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</si>
  <si>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</si>
  <si>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</si>
  <si>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</si>
  <si>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</si>
  <si>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</si>
  <si>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</si>
  <si>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</si>
  <si>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</si>
  <si>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</si>
  <si>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</si>
  <si>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</si>
  <si>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</si>
  <si>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</si>
  <si>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</si>
  <si>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</si>
  <si>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</si>
  <si>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</si>
  <si>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</si>
  <si>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</si>
  <si>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</si>
  <si>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</si>
  <si>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</si>
  <si>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</si>
  <si>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</si>
  <si>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</si>
  <si>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</si>
  <si>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</si>
  <si>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</si>
  <si>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</si>
  <si>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</si>
  <si>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</si>
  <si>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</si>
  <si>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</si>
  <si>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</si>
  <si>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</si>
  <si>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</si>
  <si>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</si>
  <si>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</si>
  <si>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</si>
  <si>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</si>
  <si>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</si>
  <si>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</si>
  <si>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</si>
  <si>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</si>
  <si>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</si>
  <si>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</si>
  <si>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</si>
  <si>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</si>
  <si>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</si>
  <si>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</si>
  <si>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</si>
  <si>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</si>
  <si>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</si>
  <si>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</si>
  <si>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</si>
  <si>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</si>
  <si>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</si>
  <si>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</si>
  <si>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</si>
  <si>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</si>
  <si>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</si>
  <si>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</si>
  <si>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</si>
  <si>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</si>
  <si>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</si>
  <si>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</si>
  <si>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</si>
  <si>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</si>
  <si>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</si>
  <si>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</si>
  <si>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</si>
  <si>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</si>
  <si>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</si>
  <si>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</si>
  <si>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</si>
  <si>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</si>
  <si>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</si>
  <si>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</si>
  <si>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</si>
  <si>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</si>
  <si>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</si>
  <si>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</si>
  <si>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</si>
  <si>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</si>
  <si>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</si>
  <si>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</si>
  <si>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</si>
  <si>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</si>
  <si>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</si>
  <si>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</si>
  <si>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</si>
  <si>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</si>
  <si>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</si>
  <si>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</si>
  <si>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</si>
  <si>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</si>
  <si>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</si>
  <si>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</si>
  <si>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</si>
  <si>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</si>
  <si>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</si>
  <si>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</si>
  <si>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</si>
  <si>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</si>
  <si>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</si>
  <si>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</si>
  <si>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</si>
  <si>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</si>
  <si>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</si>
  <si>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</si>
  <si>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</si>
  <si>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</si>
  <si>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</si>
  <si>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</si>
  <si>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</si>
  <si>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</si>
  <si>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</si>
  <si>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</si>
  <si>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</si>
  <si>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</si>
  <si>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</si>
  <si>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</si>
  <si>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</si>
  <si>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</si>
  <si>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</si>
  <si>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</si>
  <si>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</si>
  <si>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</si>
  <si>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</si>
  <si>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</si>
  <si>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</si>
  <si>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</si>
  <si>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</si>
  <si>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</si>
  <si>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</si>
  <si>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</si>
  <si>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</si>
  <si>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</si>
  <si>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</si>
  <si>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</si>
  <si>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</si>
  <si>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</si>
  <si>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</si>
  <si>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</si>
  <si>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</si>
  <si>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</si>
  <si>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</si>
  <si>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</si>
  <si>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</si>
  <si>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</si>
  <si>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</si>
  <si>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</si>
  <si>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</si>
  <si>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</si>
  <si>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</si>
  <si>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</si>
  <si>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</si>
  <si>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</si>
  <si>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</si>
  <si>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</si>
  <si>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</si>
  <si>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</si>
  <si>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</si>
  <si>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</si>
  <si>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</si>
  <si>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</si>
  <si>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</si>
  <si>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</si>
  <si>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</si>
  <si>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</si>
  <si>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</si>
  <si>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</si>
  <si>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</si>
  <si>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</si>
  <si>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</si>
  <si>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</si>
  <si>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</si>
  <si>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</si>
  <si>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</si>
  <si>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</si>
  <si>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</si>
  <si>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</si>
  <si>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</si>
  <si>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</si>
  <si>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</si>
  <si>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</si>
  <si>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</si>
  <si>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</si>
  <si>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</si>
  <si>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</si>
  <si>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</si>
  <si>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</si>
  <si>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</si>
  <si>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</si>
  <si>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</si>
  <si>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</si>
  <si>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</si>
  <si>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</si>
  <si>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</si>
  <si>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</si>
  <si>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</si>
  <si>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</si>
  <si>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</si>
  <si>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</si>
  <si>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</si>
  <si>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</si>
  <si>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</si>
  <si>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</si>
  <si>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</si>
  <si>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</si>
  <si>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</si>
  <si>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</si>
  <si>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</si>
  <si>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</si>
  <si>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</si>
  <si>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</si>
  <si>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</si>
  <si>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</si>
  <si>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</si>
  <si>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</si>
  <si>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</si>
  <si>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</si>
  <si>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</si>
  <si>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</si>
  <si>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</si>
  <si>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</si>
  <si>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</si>
  <si>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</si>
  <si>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</si>
  <si>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</si>
  <si>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</si>
  <si>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</si>
  <si>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</si>
  <si>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</si>
  <si>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</si>
  <si>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</si>
  <si>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</si>
  <si>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</si>
  <si>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</si>
  <si>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</si>
  <si>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</si>
  <si>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</si>
  <si>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</si>
  <si>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</si>
  <si>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</si>
  <si>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</si>
  <si>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</si>
  <si>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</si>
  <si>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</si>
  <si>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</si>
  <si>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</si>
  <si>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</si>
  <si>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</si>
  <si>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</si>
  <si>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</si>
  <si>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</si>
  <si>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</si>
  <si>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</si>
  <si>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</si>
  <si>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</si>
  <si>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</si>
  <si>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</si>
  <si>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</si>
  <si>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</si>
  <si>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</si>
  <si>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</si>
  <si>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</si>
  <si>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</si>
  <si>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</si>
  <si>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</si>
  <si>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</si>
  <si>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</si>
  <si>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</si>
  <si>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</si>
  <si>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</si>
  <si>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</si>
  <si>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</si>
  <si>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</si>
  <si>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</si>
  <si>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</si>
  <si>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</si>
  <si>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</si>
  <si>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</si>
  <si>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</si>
  <si>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</si>
  <si>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</si>
  <si>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</si>
  <si>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</si>
  <si>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</si>
  <si>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</si>
  <si>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</si>
  <si>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</si>
  <si>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</si>
  <si>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</si>
  <si>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</si>
  <si>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</si>
  <si>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</si>
  <si>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</si>
  <si>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</si>
  <si>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</si>
  <si>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</si>
  <si>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</si>
  <si>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</si>
  <si>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</si>
  <si>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</si>
  <si>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</si>
  <si>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</si>
  <si>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</si>
  <si>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</si>
  <si>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</si>
  <si>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</si>
  <si>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</si>
  <si>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</si>
  <si>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</si>
  <si>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</si>
  <si>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</si>
  <si>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</si>
  <si>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</si>
  <si>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</si>
  <si>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</si>
  <si>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</si>
  <si>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</si>
  <si>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</si>
  <si>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</si>
  <si>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</si>
  <si>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</si>
  <si>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</si>
  <si>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</si>
  <si>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</si>
  <si>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</si>
  <si>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</si>
  <si>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</si>
  <si>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</si>
  <si>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</si>
  <si>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</si>
  <si>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</si>
  <si>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</si>
  <si>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</si>
  <si>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</si>
  <si>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</si>
  <si>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</si>
  <si>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</si>
  <si>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</si>
  <si>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</si>
  <si>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</si>
  <si>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</si>
  <si>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</si>
  <si>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</si>
  <si>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</si>
  <si>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</si>
  <si>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</si>
  <si>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</si>
  <si>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</si>
  <si>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</si>
  <si>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</si>
  <si>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</si>
  <si>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</si>
  <si>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</si>
  <si>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</si>
  <si>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</si>
  <si>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</si>
  <si>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</si>
  <si>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</si>
  <si>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</si>
  <si>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</si>
  <si>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</si>
  <si>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</si>
  <si>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</si>
  <si>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</si>
  <si>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</si>
  <si>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</si>
  <si>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</si>
  <si>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</si>
  <si>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</si>
  <si>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</si>
  <si>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</si>
  <si>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</si>
  <si>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</si>
  <si>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</si>
  <si>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</si>
  <si>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</si>
  <si>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</si>
  <si>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</si>
  <si>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</si>
  <si>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</si>
  <si>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</si>
  <si>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</si>
  <si>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</si>
  <si>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</si>
  <si>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</si>
  <si>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</si>
  <si>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</si>
  <si>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</si>
  <si>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</si>
  <si>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</si>
  <si>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</si>
  <si>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</si>
  <si>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</si>
  <si>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</si>
  <si>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</si>
  <si>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</si>
  <si>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</si>
  <si>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</si>
  <si>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</si>
  <si>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</si>
  <si>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</si>
  <si>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</si>
  <si>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</si>
  <si>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</si>
  <si>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</si>
  <si>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</si>
  <si>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</si>
  <si>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</si>
  <si>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</si>
  <si>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</si>
  <si>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</si>
  <si>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</si>
  <si>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</si>
  <si>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</si>
  <si>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</si>
  <si>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</si>
  <si>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</si>
  <si>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</si>
  <si>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</si>
  <si>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</si>
  <si>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</si>
  <si>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</si>
  <si>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</si>
  <si>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</si>
  <si>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</si>
  <si>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</si>
  <si>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</si>
  <si>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</si>
  <si>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</si>
  <si>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</si>
  <si>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</si>
  <si>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</si>
  <si>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</si>
  <si>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</si>
  <si>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</si>
  <si>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</si>
  <si>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</si>
  <si>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</si>
  <si>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</si>
  <si>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</si>
  <si>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</si>
  <si>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</si>
  <si>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</si>
  <si>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</si>
  <si>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</si>
  <si>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</si>
  <si>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</si>
  <si>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</si>
  <si>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</si>
  <si>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</si>
  <si>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</si>
  <si>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</si>
  <si>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</si>
  <si>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</si>
  <si>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</si>
  <si>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</si>
  <si>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</si>
  <si>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</si>
  <si>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</si>
  <si>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</si>
  <si>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</si>
  <si>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</si>
  <si>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</si>
  <si>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</si>
  <si>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</si>
  <si>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</si>
  <si>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</si>
  <si>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</si>
  <si>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</si>
  <si>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</si>
  <si>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</si>
  <si>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</si>
  <si>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</si>
  <si>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</si>
  <si>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</si>
  <si>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</si>
  <si>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</si>
  <si>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</si>
  <si>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</si>
  <si>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</si>
  <si>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</si>
  <si>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</si>
  <si>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</si>
  <si>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</si>
  <si>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</si>
  <si>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</si>
  <si>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</si>
  <si>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</si>
  <si>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</si>
  <si>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</si>
  <si>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</si>
  <si>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</si>
  <si>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</si>
  <si>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</si>
  <si>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</si>
  <si>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</si>
  <si>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</si>
  <si>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</si>
  <si>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</si>
  <si>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</si>
  <si>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</si>
  <si>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</si>
  <si>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</si>
  <si>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</si>
  <si>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</si>
  <si>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</si>
  <si>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</si>
  <si>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</si>
  <si>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</si>
  <si>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</si>
  <si>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</si>
  <si>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</si>
  <si>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</si>
  <si>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</si>
  <si>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</si>
  <si>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</si>
  <si>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</si>
  <si>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</si>
  <si>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</si>
  <si>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</si>
  <si>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</si>
  <si>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</si>
  <si>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</si>
  <si>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</si>
  <si>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</si>
  <si>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</si>
  <si>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</si>
  <si>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</si>
  <si>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</si>
  <si>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</si>
  <si>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</si>
  <si>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</si>
  <si>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</si>
  <si>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</si>
  <si>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</si>
  <si>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</si>
  <si>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</si>
  <si>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</si>
  <si>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</si>
  <si>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</si>
  <si>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</si>
  <si>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</si>
  <si>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</si>
  <si>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</si>
  <si>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</si>
  <si>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</si>
  <si>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</si>
  <si>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</si>
  <si>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</si>
  <si>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</si>
  <si>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</si>
  <si>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</si>
  <si>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</si>
  <si>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</si>
  <si>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</si>
  <si>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</si>
  <si>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</si>
  <si>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</si>
  <si>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</si>
  <si>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</si>
  <si>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</si>
  <si>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</si>
  <si>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</si>
  <si>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</si>
  <si>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</si>
  <si>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</si>
  <si>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</si>
  <si>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</si>
  <si>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</si>
  <si>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</si>
  <si>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</si>
  <si>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</si>
  <si>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</si>
  <si>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</si>
  <si>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</si>
  <si>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</si>
  <si>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</si>
  <si>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</si>
  <si>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</si>
  <si>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</si>
  <si>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</si>
  <si>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</si>
  <si>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</si>
  <si>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</si>
  <si>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</si>
  <si>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</si>
  <si>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</si>
  <si>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</si>
  <si>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</si>
  <si>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</si>
  <si>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</si>
  <si>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</si>
  <si>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</si>
  <si>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</si>
  <si>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</si>
  <si>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</si>
  <si>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</si>
  <si>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</si>
  <si>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</si>
  <si>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</si>
  <si>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</si>
  <si>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</si>
  <si>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</si>
  <si>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</si>
  <si>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</si>
  <si>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</si>
  <si>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</si>
  <si>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</si>
  <si>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</si>
  <si>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</si>
  <si>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</si>
  <si>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</si>
  <si>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</si>
  <si>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</si>
  <si>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</si>
  <si>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</si>
  <si>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</si>
  <si>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</si>
  <si>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</si>
  <si>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</si>
  <si>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</si>
  <si>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</si>
  <si>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</si>
  <si>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</si>
  <si>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</si>
  <si>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</si>
  <si>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</si>
  <si>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</si>
  <si>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</si>
  <si>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</si>
  <si>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</si>
  <si>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</si>
  <si>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</si>
  <si>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</si>
  <si>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</si>
  <si>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</si>
  <si>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</si>
  <si>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</si>
  <si>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</si>
  <si>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</si>
  <si>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</si>
  <si>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</si>
  <si>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</si>
  <si>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</si>
  <si>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</si>
  <si>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</si>
  <si>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</si>
  <si>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</si>
  <si>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</si>
  <si>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</si>
  <si>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</si>
  <si>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</si>
  <si>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</si>
  <si>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</si>
  <si>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</si>
  <si>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</si>
  <si>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</si>
  <si>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</si>
  <si>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</si>
  <si>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</si>
  <si>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</si>
  <si>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</si>
  <si>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</si>
  <si>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</si>
  <si>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</si>
  <si>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</si>
  <si>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</si>
  <si>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</si>
  <si>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</si>
  <si>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</si>
  <si>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</si>
  <si>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</si>
  <si>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</si>
  <si>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</si>
  <si>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</si>
  <si>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</si>
  <si>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</si>
  <si>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</si>
  <si>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</si>
  <si>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</si>
  <si>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</si>
  <si>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</si>
  <si>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</si>
  <si>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</si>
  <si>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</si>
  <si>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</si>
  <si>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</si>
  <si>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</si>
  <si>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</si>
  <si>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</si>
  <si>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</si>
  <si>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</si>
  <si>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</si>
  <si>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</si>
  <si>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</si>
  <si>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</si>
  <si>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</si>
  <si>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</si>
  <si>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</si>
  <si>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</si>
  <si>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</si>
  <si>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</si>
  <si>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</si>
  <si>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</si>
  <si>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</si>
  <si>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</si>
  <si>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</si>
  <si>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</si>
  <si>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</si>
  <si>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</si>
  <si>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</si>
  <si>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</si>
  <si>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</si>
  <si>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</si>
  <si>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</si>
  <si>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</si>
  <si>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</si>
  <si>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</si>
  <si>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</si>
  <si>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</si>
  <si>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</si>
  <si>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</si>
  <si>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</si>
  <si>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</si>
  <si>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</si>
  <si>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</si>
  <si>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</si>
  <si>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</si>
  <si>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</si>
  <si>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</si>
  <si>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</si>
  <si>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</si>
  <si>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</si>
  <si>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</si>
  <si>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</si>
  <si>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</si>
  <si>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</si>
  <si>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</si>
  <si>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</si>
  <si>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</si>
  <si>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</si>
  <si>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</si>
  <si>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</si>
  <si>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</si>
  <si>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</si>
  <si>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</si>
  <si>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</si>
  <si>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</si>
  <si>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</si>
  <si>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</si>
  <si>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</si>
  <si>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</si>
  <si>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</si>
  <si>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</si>
  <si>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</si>
  <si>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</si>
  <si>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</si>
  <si>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</si>
  <si>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</si>
  <si>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</si>
  <si>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</si>
  <si>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</si>
  <si>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</si>
  <si>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</si>
  <si>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</si>
  <si>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</si>
  <si>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</si>
  <si>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</si>
  <si>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</si>
  <si>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</si>
  <si>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</si>
  <si>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</si>
  <si>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</si>
  <si>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</si>
  <si>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</si>
  <si>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</si>
  <si>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</si>
  <si>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</si>
  <si>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</si>
  <si>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</si>
  <si>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</si>
  <si>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</si>
  <si>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</si>
  <si>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</si>
  <si>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</si>
  <si>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</si>
  <si>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</si>
  <si>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</si>
  <si>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</si>
  <si>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</si>
  <si>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</si>
  <si>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</si>
  <si>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</si>
  <si>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</si>
  <si>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</si>
  <si>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</si>
  <si>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</si>
  <si>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</si>
  <si>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</si>
  <si>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</si>
  <si>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</si>
  <si>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</si>
  <si>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</si>
  <si>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</si>
  <si>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</si>
  <si>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</si>
  <si>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</si>
  <si>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</si>
  <si>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</si>
  <si>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</si>
  <si>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</si>
  <si>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</si>
  <si>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</si>
  <si>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</si>
  <si>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</si>
  <si>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</si>
  <si>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</si>
  <si>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</si>
  <si>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</si>
  <si>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</si>
  <si>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</si>
  <si>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</si>
  <si>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</si>
  <si>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</si>
  <si>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</si>
  <si>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</si>
  <si>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</si>
  <si>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</si>
  <si>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</si>
  <si>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</si>
  <si>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</si>
  <si>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</si>
  <si>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</si>
  <si>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</si>
  <si>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</si>
  <si>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</si>
  <si>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</si>
  <si>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</si>
  <si>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</si>
  <si>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</si>
  <si>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</si>
  <si>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</si>
  <si>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</si>
  <si>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</si>
  <si>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</si>
  <si>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</si>
  <si>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</si>
  <si>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</si>
  <si>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</si>
  <si>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</si>
  <si>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</si>
  <si>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</si>
  <si>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</si>
  <si>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</si>
  <si>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</si>
  <si>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</si>
  <si>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</si>
  <si>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</si>
  <si>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</si>
  <si>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</si>
  <si>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</si>
  <si>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</si>
  <si>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</si>
  <si>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</si>
  <si>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</si>
  <si>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</si>
  <si>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</si>
  <si>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</si>
  <si>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</si>
  <si>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</si>
  <si>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</si>
  <si>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</si>
  <si>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</si>
  <si>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</si>
  <si>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</si>
  <si>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</si>
  <si>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</si>
  <si>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</si>
  <si>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</si>
  <si>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</si>
  <si>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</si>
  <si>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</si>
  <si>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</si>
  <si>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</si>
  <si>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</si>
  <si>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</si>
  <si>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</si>
  <si>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</si>
  <si>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</si>
  <si>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</si>
  <si>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</si>
  <si>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</si>
  <si>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</si>
  <si>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</si>
  <si>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</si>
  <si>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</si>
  <si>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</si>
  <si>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</si>
  <si>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</si>
  <si>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</si>
  <si>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</si>
  <si>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</si>
  <si>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</si>
  <si>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</si>
  <si>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</si>
  <si>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</si>
  <si>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</si>
  <si>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</si>
  <si>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</si>
  <si>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</si>
  <si>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</si>
  <si>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</si>
  <si>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</si>
  <si>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</si>
  <si>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</si>
  <si>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</si>
  <si>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</si>
  <si>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</si>
  <si>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</si>
  <si>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</si>
  <si>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</si>
  <si>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</si>
  <si>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</si>
  <si>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</si>
  <si>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</si>
  <si>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</si>
  <si>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</si>
  <si>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</si>
  <si>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</si>
  <si>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</si>
  <si>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</si>
  <si>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</si>
  <si>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</si>
  <si>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</si>
  <si>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</si>
  <si>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</si>
  <si>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</si>
  <si>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</si>
  <si>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</si>
  <si>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</si>
  <si>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</si>
  <si>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</si>
  <si>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</si>
  <si>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</si>
  <si>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</si>
  <si>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</si>
  <si>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</si>
  <si>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</si>
  <si>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</si>
  <si>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</si>
  <si>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</si>
  <si>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</si>
  <si>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</si>
  <si>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</si>
  <si>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</si>
  <si>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</si>
  <si>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</si>
  <si>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</si>
  <si>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</si>
  <si>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</si>
  <si>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</si>
  <si>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</si>
  <si>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</si>
  <si>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</si>
  <si>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</si>
  <si>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</si>
  <si>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</si>
  <si>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</si>
  <si>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</si>
  <si>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</si>
  <si>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</si>
  <si>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</si>
  <si>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</si>
  <si>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</si>
  <si>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</si>
  <si>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</si>
  <si>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</si>
  <si>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</si>
  <si>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</si>
  <si>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</si>
  <si>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</si>
  <si>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</si>
  <si>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</si>
  <si>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</si>
  <si>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</si>
  <si>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</si>
  <si>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</si>
  <si>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</si>
  <si>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</si>
  <si>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</si>
  <si>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</si>
  <si>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</si>
  <si>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</si>
  <si>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</si>
  <si>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</si>
  <si>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</si>
  <si>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</si>
  <si>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</si>
  <si>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</si>
  <si>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</si>
  <si>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</si>
  <si>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</si>
  <si>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</si>
  <si>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</si>
  <si>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</si>
  <si>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</si>
  <si>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</si>
  <si>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</si>
  <si>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</si>
  <si>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</si>
  <si>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</si>
  <si>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</si>
  <si>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</si>
  <si>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</si>
  <si>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</si>
  <si>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</si>
  <si>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</si>
  <si>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</si>
  <si>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</si>
  <si>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</si>
  <si>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</si>
  <si>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</si>
  <si>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</si>
  <si>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</si>
  <si>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</si>
  <si>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</si>
  <si>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</si>
  <si>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</si>
  <si>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</si>
  <si>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</si>
  <si>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</si>
  <si>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</si>
  <si>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</si>
  <si>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</si>
  <si>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</si>
  <si>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</si>
  <si>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</si>
  <si>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</si>
  <si>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</si>
  <si>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</si>
  <si>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</si>
  <si>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</si>
  <si>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</si>
  <si>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</si>
  <si>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</si>
  <si>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</si>
  <si>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</si>
  <si>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</si>
  <si>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</si>
  <si>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</si>
  <si>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</si>
  <si>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</si>
  <si>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</si>
  <si>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</si>
  <si>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</si>
  <si>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</si>
  <si>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</si>
  <si>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</si>
  <si>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</si>
  <si>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</si>
  <si>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</si>
  <si>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</si>
  <si>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</si>
  <si>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</si>
  <si>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</si>
  <si>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</si>
  <si>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</si>
  <si>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</si>
  <si>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</si>
  <si>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</si>
  <si>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</si>
  <si>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</si>
  <si>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</si>
  <si>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</si>
  <si>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</si>
  <si>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</si>
  <si>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</si>
  <si>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</si>
  <si>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</si>
  <si>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</si>
  <si>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</si>
  <si>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</si>
  <si>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</si>
  <si>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</si>
  <si>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</si>
  <si>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</si>
  <si>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</si>
  <si>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</si>
  <si>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</si>
  <si>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</si>
  <si>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</si>
  <si>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</si>
  <si>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</si>
  <si>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</si>
  <si>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</si>
  <si>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</si>
  <si>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</si>
  <si>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</si>
  <si>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</si>
  <si>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</si>
  <si>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</si>
  <si>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</si>
  <si>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</si>
  <si>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</si>
  <si>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</si>
  <si>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</si>
  <si>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</si>
  <si>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</si>
  <si>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</si>
  <si>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</si>
  <si>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</si>
  <si>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</si>
  <si>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</si>
  <si>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</si>
  <si>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</si>
  <si>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</si>
  <si>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</si>
  <si>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</si>
  <si>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</si>
  <si>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</si>
  <si>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</si>
  <si>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</si>
  <si>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</si>
  <si>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</si>
  <si>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</si>
  <si>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</si>
  <si>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</si>
  <si>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</si>
  <si>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</si>
  <si>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</si>
  <si>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</si>
  <si>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</si>
  <si>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</si>
  <si>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</si>
  <si>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</si>
  <si>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</si>
  <si>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</si>
  <si>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</si>
  <si>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</si>
  <si>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</si>
  <si>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</si>
  <si>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</si>
  <si>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</si>
  <si>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</si>
  <si>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</si>
  <si>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</si>
  <si>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</si>
  <si>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</si>
  <si>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</si>
  <si>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</si>
  <si>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</si>
  <si>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</si>
  <si>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</si>
  <si>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</si>
  <si>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</si>
  <si>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</si>
  <si>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</si>
  <si>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</si>
  <si>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</si>
  <si>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</si>
  <si>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</si>
  <si>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</si>
  <si>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</si>
  <si>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</si>
  <si>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</si>
  <si>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</si>
  <si>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</si>
  <si>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</si>
  <si>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</si>
  <si>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</si>
  <si>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</si>
  <si>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</si>
  <si>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</si>
  <si>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</si>
  <si>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</si>
  <si>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</si>
  <si>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</si>
  <si>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</si>
  <si>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</si>
  <si>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</si>
  <si>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</si>
  <si>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</si>
  <si>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</si>
  <si>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</si>
  <si>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</si>
  <si>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</si>
  <si>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</si>
  <si>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</si>
  <si>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</si>
  <si>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</si>
  <si>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</si>
  <si>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</si>
  <si>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</si>
  <si>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</si>
  <si>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</si>
  <si>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</si>
  <si>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</si>
  <si>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</si>
  <si>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</si>
  <si>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</si>
  <si>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</si>
  <si>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</si>
  <si>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</si>
  <si>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</si>
  <si>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</si>
  <si>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</si>
  <si>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</si>
  <si>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</si>
  <si>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</si>
  <si>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</si>
  <si>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</si>
  <si>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</si>
  <si>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</si>
  <si>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</si>
  <si>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</si>
  <si>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</si>
  <si>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</si>
  <si>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</si>
  <si>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</si>
  <si>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</si>
  <si>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</si>
  <si>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</si>
  <si>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</si>
  <si>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</si>
  <si>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</si>
  <si>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</si>
  <si>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</si>
  <si>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</si>
  <si>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</si>
  <si>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</si>
  <si>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</si>
  <si>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</si>
  <si>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</si>
  <si>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</si>
  <si>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</si>
  <si>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</si>
  <si>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</si>
  <si>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</si>
  <si>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</si>
  <si>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</si>
  <si>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</si>
  <si>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</si>
  <si>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</si>
  <si>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</si>
  <si>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</si>
  <si>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</si>
  <si>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</si>
  <si>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</si>
  <si>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</si>
  <si>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</si>
  <si>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</si>
  <si>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</si>
  <si>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</si>
  <si>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</si>
  <si>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</si>
  <si>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</si>
  <si>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</si>
  <si>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</si>
  <si>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</si>
  <si>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</si>
  <si>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</si>
  <si>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</si>
  <si>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</si>
  <si>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</si>
  <si>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</si>
  <si>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</si>
  <si>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</si>
  <si>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</si>
  <si>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</si>
  <si>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</si>
  <si>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</si>
  <si>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</si>
  <si>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</si>
  <si>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</si>
  <si>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</si>
  <si>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</si>
  <si>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</si>
  <si>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</si>
  <si>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</si>
  <si>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</si>
  <si>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</si>
  <si>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</si>
  <si>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</si>
  <si>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</si>
  <si>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</si>
  <si>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</si>
  <si>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</si>
  <si>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</si>
  <si>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</si>
  <si>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</si>
  <si>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</si>
  <si>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</si>
  <si>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</si>
  <si>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</si>
  <si>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</si>
  <si>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</si>
  <si>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</si>
  <si>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</si>
  <si>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</si>
  <si>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</si>
  <si>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</si>
  <si>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</si>
  <si>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</si>
  <si>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</si>
  <si>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</si>
  <si>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</si>
  <si>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</si>
  <si>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</si>
  <si>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</si>
  <si>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</si>
  <si>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</si>
  <si>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</si>
  <si>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</si>
  <si>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</si>
  <si>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</si>
  <si>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</si>
  <si>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</si>
  <si>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</si>
  <si>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</si>
  <si>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</si>
  <si>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</si>
  <si>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</si>
  <si>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</si>
  <si>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</si>
  <si>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</si>
  <si>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</si>
  <si>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</si>
  <si>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</si>
  <si>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</si>
  <si>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</si>
  <si>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</si>
  <si>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</si>
  <si>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</si>
  <si>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</si>
  <si>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</si>
  <si>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</si>
  <si>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</si>
  <si>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</si>
  <si>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</si>
  <si>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</si>
  <si>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</si>
  <si>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</si>
  <si>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</si>
  <si>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</si>
  <si>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</si>
  <si>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</si>
  <si>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</si>
  <si>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</si>
  <si>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</si>
  <si>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</si>
  <si>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</si>
  <si>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</si>
  <si>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</si>
  <si>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</si>
  <si>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</si>
  <si>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</si>
  <si>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</si>
  <si>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</si>
  <si>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</si>
  <si>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</si>
  <si>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</si>
  <si>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</si>
  <si>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</si>
  <si>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</si>
  <si>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</si>
  <si>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</si>
  <si>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</si>
  <si>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</si>
  <si>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</si>
  <si>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</si>
  <si>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</si>
  <si>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</si>
  <si>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</si>
  <si>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</si>
  <si>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</si>
  <si>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</si>
  <si>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</si>
  <si>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</si>
  <si>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</si>
  <si>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</si>
  <si>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</si>
  <si>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</si>
  <si>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</si>
  <si>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</si>
  <si>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</si>
  <si>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</si>
  <si>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</si>
  <si>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</si>
  <si>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</si>
  <si>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</si>
  <si>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</si>
  <si>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</si>
  <si>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</si>
  <si>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</si>
  <si>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</si>
  <si>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</si>
  <si>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</si>
  <si>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</si>
  <si>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</si>
  <si>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</si>
  <si>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</si>
  <si>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</si>
  <si>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</si>
  <si>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</si>
  <si>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</si>
  <si>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</si>
  <si>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</si>
  <si>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</si>
  <si>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</si>
  <si>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</si>
  <si>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</si>
  <si>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</si>
  <si>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</si>
  <si>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</si>
  <si>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</si>
  <si>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</si>
  <si>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</si>
  <si>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</si>
  <si>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</si>
  <si>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</si>
  <si>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</si>
  <si>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</si>
  <si>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</si>
  <si>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</si>
  <si>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</si>
  <si>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</si>
  <si>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</si>
  <si>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</si>
  <si>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</si>
  <si>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</si>
  <si>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</si>
  <si>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</si>
  <si>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</si>
  <si>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</si>
  <si>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</si>
  <si>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</si>
  <si>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</si>
  <si>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</si>
  <si>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</si>
  <si>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</si>
  <si>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</si>
  <si>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</si>
  <si>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</si>
  <si>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</si>
  <si>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</si>
  <si>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</si>
  <si>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</si>
  <si>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</si>
  <si>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</si>
  <si>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</si>
  <si>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</si>
  <si>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</si>
  <si>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</si>
  <si>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</si>
  <si>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</si>
  <si>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</si>
  <si>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</si>
  <si>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</si>
  <si>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</si>
  <si>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</si>
  <si>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</si>
  <si>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</si>
  <si>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</si>
  <si>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</si>
  <si>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</si>
  <si>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</si>
  <si>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</si>
  <si>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</si>
  <si>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</si>
  <si>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</si>
  <si>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</si>
  <si>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</si>
  <si>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</si>
  <si>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</si>
  <si>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</si>
  <si>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</si>
  <si>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</si>
  <si>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</si>
  <si>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</si>
  <si>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</si>
  <si>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</si>
  <si>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</si>
  <si>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</si>
  <si>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</si>
  <si>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</si>
  <si>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</si>
  <si>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</si>
  <si>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</si>
  <si>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</si>
  <si>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</si>
  <si>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</si>
  <si>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</si>
  <si>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</si>
  <si>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</si>
  <si>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</si>
  <si>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</si>
  <si>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</si>
  <si>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</si>
  <si>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</si>
  <si>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</si>
  <si>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</si>
  <si>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</si>
  <si>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</si>
  <si>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</si>
  <si>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</si>
  <si>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</si>
  <si>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</si>
  <si>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</si>
  <si>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</si>
  <si>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</si>
  <si>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</si>
  <si>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</si>
  <si>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</si>
  <si>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</si>
  <si>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</si>
  <si>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</si>
  <si>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</si>
  <si>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</si>
  <si>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</si>
  <si>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</si>
  <si>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</si>
  <si>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</si>
  <si>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</si>
  <si>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</si>
  <si>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</si>
  <si>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</si>
  <si>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</si>
  <si>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</si>
  <si>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</si>
  <si>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</si>
  <si>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</si>
  <si>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</si>
  <si>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</si>
  <si>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</si>
  <si>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</si>
  <si>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</si>
  <si>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</si>
  <si>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</si>
  <si>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</si>
  <si>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</si>
  <si>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</si>
  <si>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</si>
  <si>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</si>
  <si>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</si>
  <si>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</si>
  <si>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</si>
  <si>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</si>
  <si>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</si>
  <si>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</si>
  <si>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</si>
  <si>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</si>
  <si>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</si>
  <si>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</si>
  <si>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</si>
  <si>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</si>
  <si>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</si>
  <si>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</si>
  <si>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</si>
  <si>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</si>
  <si>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</si>
  <si>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</si>
  <si>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</si>
  <si>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</si>
  <si>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</si>
  <si>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</si>
  <si>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</si>
  <si>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</si>
  <si>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</si>
  <si>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</si>
  <si>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</si>
  <si>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</si>
  <si>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</si>
  <si>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</si>
  <si>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</si>
  <si>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</si>
  <si>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</si>
  <si>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</si>
  <si>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</si>
  <si>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</si>
  <si>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</si>
  <si>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</si>
  <si>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</si>
  <si>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</si>
  <si>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</si>
  <si>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</si>
  <si>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</si>
  <si>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</si>
  <si>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</si>
  <si>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</si>
  <si>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</si>
  <si>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</si>
  <si>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</si>
  <si>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</si>
  <si>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</si>
  <si>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</si>
  <si>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</si>
  <si>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</si>
  <si>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</si>
  <si>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</si>
  <si>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</si>
  <si>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</si>
  <si>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</si>
  <si>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</si>
  <si>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</si>
  <si>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</si>
  <si>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</si>
  <si>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</si>
  <si>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</si>
  <si>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</si>
  <si>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</si>
  <si>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</si>
  <si>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</si>
  <si>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</si>
  <si>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</si>
  <si>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</si>
  <si>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</si>
  <si>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</si>
  <si>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</si>
  <si>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</si>
  <si>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</si>
  <si>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</si>
  <si>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</si>
  <si>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</si>
  <si>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</si>
  <si>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</si>
  <si>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</si>
  <si>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</si>
  <si>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</si>
  <si>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</si>
  <si>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</si>
  <si>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</si>
  <si>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</si>
  <si>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</si>
  <si>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</si>
  <si>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</si>
  <si>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</si>
  <si>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</si>
  <si>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</si>
  <si>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</si>
  <si>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</si>
  <si>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</si>
  <si>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</si>
  <si>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</si>
  <si>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</si>
  <si>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</si>
  <si>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</si>
  <si>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</si>
  <si>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</si>
  <si>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</si>
  <si>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</si>
  <si>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</si>
  <si>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</si>
  <si>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</si>
  <si>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</si>
  <si>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</si>
  <si>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</si>
  <si>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</si>
  <si>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</si>
  <si>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</si>
  <si>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</si>
  <si>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</si>
  <si>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</si>
  <si>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</si>
  <si>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</si>
  <si>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</si>
  <si>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</si>
  <si>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</si>
  <si>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</si>
  <si>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</si>
  <si>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</si>
  <si>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</si>
  <si>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</si>
  <si>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</si>
  <si>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</si>
  <si>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</si>
  <si>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</si>
  <si>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</si>
  <si>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</si>
  <si>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</si>
  <si>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</si>
  <si>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</si>
  <si>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</si>
  <si>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</si>
  <si>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</si>
  <si>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</si>
  <si>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</si>
  <si>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</si>
  <si>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</si>
  <si>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</si>
  <si>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</si>
  <si>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</si>
  <si>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</si>
  <si>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</si>
  <si>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</si>
  <si>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</si>
  <si>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</si>
  <si>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</si>
  <si>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</si>
  <si>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</si>
  <si>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</si>
  <si>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</si>
  <si>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</si>
  <si>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</si>
  <si>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</si>
  <si>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</si>
  <si>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</si>
  <si>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</si>
  <si>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</si>
  <si>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</si>
  <si>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</si>
  <si>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</si>
  <si>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</si>
  <si>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</si>
  <si>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</si>
  <si>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</si>
  <si>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</si>
  <si>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</si>
  <si>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</si>
  <si>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</si>
  <si>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</si>
  <si>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</si>
  <si>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</si>
  <si>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</si>
  <si>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</si>
  <si>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</si>
  <si>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</si>
  <si>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</si>
  <si>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</si>
  <si>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</si>
  <si>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</si>
  <si>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</si>
  <si>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</si>
  <si>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</si>
  <si>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</si>
  <si>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</si>
  <si>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</si>
  <si>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</si>
  <si>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</si>
  <si>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</si>
  <si>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</si>
  <si>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</si>
  <si>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</si>
  <si>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</si>
  <si>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</si>
  <si>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</si>
  <si>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</si>
  <si>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</si>
  <si>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</si>
  <si>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</si>
  <si>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</si>
  <si>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</si>
  <si>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</si>
  <si>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</si>
  <si>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</si>
  <si>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</si>
  <si>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</si>
  <si>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</si>
  <si>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</si>
  <si>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</si>
  <si>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</si>
  <si>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</si>
  <si>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</si>
  <si>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</si>
  <si>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</si>
  <si>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</si>
  <si>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</si>
  <si>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</si>
  <si>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</si>
  <si>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</si>
  <si>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</si>
  <si>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</si>
  <si>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</si>
  <si>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</si>
  <si>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</si>
  <si>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</si>
  <si>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</si>
  <si>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</si>
  <si>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</si>
  <si>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</si>
  <si>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</si>
  <si>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</si>
  <si>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</si>
  <si>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</si>
  <si>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</si>
  <si>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</si>
  <si>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</si>
  <si>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</si>
  <si>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</si>
  <si>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</si>
  <si>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</si>
  <si>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</si>
  <si>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</si>
  <si>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</si>
  <si>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</si>
  <si>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</si>
  <si>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</si>
  <si>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</si>
  <si>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</si>
  <si>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</si>
  <si>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</si>
  <si>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</si>
  <si>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</si>
  <si>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</si>
  <si>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</si>
  <si>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</si>
  <si>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</si>
  <si>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</si>
  <si>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</si>
  <si>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</si>
  <si>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</si>
  <si>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</si>
  <si>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</si>
  <si>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</si>
  <si>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</si>
  <si>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</si>
  <si>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</si>
  <si>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</si>
  <si>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</si>
  <si>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</si>
  <si>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</si>
  <si>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</si>
  <si>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</si>
  <si>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</si>
  <si>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</si>
  <si>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</si>
  <si>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</si>
  <si>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</si>
  <si>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</si>
  <si>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</si>
  <si>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</si>
  <si>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</si>
  <si>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</si>
  <si>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</si>
  <si>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</si>
  <si>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</si>
  <si>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</si>
  <si>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</si>
  <si>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</si>
  <si>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</si>
  <si>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</si>
  <si>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</si>
  <si>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</si>
  <si>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</si>
  <si>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</si>
  <si>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</si>
  <si>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</si>
  <si>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</si>
  <si>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</si>
  <si>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</si>
  <si>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</si>
  <si>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</si>
  <si>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</si>
  <si>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</si>
  <si>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</si>
  <si>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</si>
  <si>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</si>
  <si>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</si>
  <si>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</si>
  <si>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</si>
  <si>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</si>
  <si>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</si>
  <si>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</si>
  <si>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</si>
  <si>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</si>
  <si>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</si>
  <si>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</si>
  <si>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</si>
  <si>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</si>
  <si>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</si>
  <si>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</si>
  <si>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</si>
  <si>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</si>
  <si>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</si>
  <si>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</si>
  <si>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</si>
  <si>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</si>
  <si>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</si>
  <si>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</si>
  <si>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</si>
  <si>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</si>
  <si>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</si>
  <si>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</si>
  <si>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</si>
  <si>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</si>
  <si>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</si>
  <si>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</si>
  <si>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</si>
  <si>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</si>
  <si>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</si>
  <si>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</si>
  <si>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</si>
  <si>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</si>
  <si>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</si>
  <si>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</si>
  <si>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</si>
  <si>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</si>
  <si>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</si>
  <si>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</si>
  <si>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</si>
  <si>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</si>
  <si>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</si>
  <si>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</si>
  <si>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</si>
  <si>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</si>
  <si>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</si>
  <si>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</si>
  <si>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</si>
  <si>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</si>
  <si>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</si>
  <si>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</si>
  <si>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</si>
  <si>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</si>
  <si>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</si>
  <si>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</si>
  <si>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</si>
  <si>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</si>
  <si>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</si>
  <si>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</si>
  <si>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</si>
  <si>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</si>
  <si>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</si>
  <si>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</si>
  <si>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</si>
  <si>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</si>
  <si>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</si>
  <si>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</si>
  <si>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</si>
  <si>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</si>
  <si>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</si>
  <si>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</si>
  <si>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</si>
  <si>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</si>
  <si>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</si>
  <si>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</si>
  <si>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</si>
  <si>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</si>
  <si>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</si>
  <si>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</si>
  <si>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</si>
  <si>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</si>
  <si>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</si>
  <si>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</si>
  <si>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</si>
  <si>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</si>
  <si>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</si>
  <si>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</si>
  <si>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</si>
  <si>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</si>
  <si>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</si>
  <si>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</si>
  <si>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</si>
  <si>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</si>
  <si>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</si>
  <si>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</si>
  <si>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</si>
  <si>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</si>
  <si>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</si>
  <si>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</si>
  <si>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</si>
  <si>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</si>
  <si>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</si>
  <si>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</si>
  <si>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</si>
  <si>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</si>
  <si>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</si>
  <si>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</si>
  <si>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</si>
  <si>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</si>
  <si>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</si>
  <si>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</si>
  <si>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</si>
  <si>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</si>
  <si>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</si>
  <si>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</si>
  <si>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</si>
  <si>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</si>
  <si>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</si>
  <si>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</si>
  <si>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</si>
  <si>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</si>
  <si>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</si>
  <si>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</si>
  <si>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</si>
  <si>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</si>
  <si>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</si>
  <si>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</si>
  <si>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</si>
  <si>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</si>
  <si>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</si>
  <si>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</si>
  <si>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</si>
  <si>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</si>
  <si>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</si>
  <si>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</si>
  <si>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</si>
  <si>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</si>
  <si>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</si>
  <si>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</si>
  <si>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</si>
  <si>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</si>
  <si>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</si>
  <si>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</si>
  <si>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</si>
  <si>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</si>
  <si>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</si>
  <si>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</si>
  <si>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</si>
  <si>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</si>
  <si>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</si>
  <si>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</si>
  <si>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</si>
  <si>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</si>
  <si>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</si>
  <si>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</si>
  <si>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</si>
  <si>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</si>
  <si>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</si>
  <si>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</si>
  <si>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</si>
  <si>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</si>
  <si>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</si>
  <si>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</si>
  <si>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</si>
  <si>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</si>
  <si>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</si>
  <si>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</si>
  <si>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</si>
  <si>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</si>
  <si>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</si>
  <si>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</si>
  <si>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</si>
  <si>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</si>
  <si>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</si>
  <si>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</si>
  <si>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</si>
  <si>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</si>
  <si>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</si>
  <si>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</si>
  <si>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</si>
  <si>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</si>
  <si>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</si>
  <si>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</si>
  <si>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</si>
  <si>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</si>
  <si>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</si>
  <si>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</si>
  <si>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</si>
  <si>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</si>
  <si>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</si>
  <si>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</si>
  <si>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</si>
  <si>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</si>
  <si>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</si>
  <si>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</si>
  <si>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</si>
  <si>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</si>
  <si>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</si>
  <si>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</si>
  <si>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</si>
  <si>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</si>
  <si>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</si>
  <si>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</si>
  <si>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</si>
  <si>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</si>
  <si>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</si>
  <si>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</si>
  <si>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</si>
  <si>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</si>
  <si>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</si>
  <si>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</si>
  <si>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</si>
  <si>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</si>
  <si>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</si>
  <si>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</si>
  <si>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</si>
  <si>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</si>
  <si>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</si>
  <si>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</si>
  <si>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</si>
  <si>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</si>
  <si>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</si>
  <si>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</si>
  <si>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</si>
  <si>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</si>
  <si>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</si>
  <si>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</si>
  <si>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</si>
  <si>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</si>
  <si>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</si>
  <si>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</si>
  <si>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</si>
  <si>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</si>
  <si>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</si>
  <si>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</si>
  <si>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</si>
  <si>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</si>
  <si>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</si>
  <si>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</si>
  <si>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</si>
  <si>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</si>
  <si>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</si>
  <si>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</si>
  <si>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</si>
  <si>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</si>
  <si>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</si>
  <si>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</si>
  <si>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</si>
  <si>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</si>
  <si>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</si>
  <si>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</si>
  <si>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</si>
  <si>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</si>
  <si>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</si>
  <si>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</si>
  <si>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</si>
  <si>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</si>
  <si>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</si>
  <si>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</si>
  <si>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</si>
  <si>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</si>
  <si>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</si>
  <si>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</si>
  <si>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</si>
  <si>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</si>
  <si>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</si>
  <si>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</si>
  <si>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</si>
  <si>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</si>
  <si>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</si>
  <si>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</si>
  <si>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</si>
  <si>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</si>
  <si>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</si>
  <si>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</si>
  <si>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</si>
  <si>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</si>
  <si>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</si>
  <si>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</si>
  <si>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</si>
  <si>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</si>
  <si>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</si>
  <si>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</si>
  <si>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</si>
  <si>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</si>
  <si>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</si>
  <si>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</si>
  <si>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</si>
  <si>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</si>
  <si>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</si>
  <si>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</si>
  <si>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</si>
  <si>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</si>
  <si>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</si>
  <si>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</si>
  <si>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</si>
  <si>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</si>
  <si>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</si>
  <si>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</si>
  <si>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</si>
  <si>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</si>
  <si>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</si>
  <si>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</si>
  <si>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</si>
  <si>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</si>
  <si>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</si>
  <si>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</si>
  <si>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</si>
  <si>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</si>
  <si>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</si>
  <si>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</si>
  <si>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</si>
  <si>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</si>
  <si>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</si>
  <si>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</si>
  <si>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</si>
  <si>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</si>
  <si>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</si>
  <si>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</si>
  <si>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</si>
  <si>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</si>
  <si>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</si>
  <si>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</si>
  <si>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</si>
  <si>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</si>
  <si>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</si>
  <si>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</si>
  <si>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</si>
  <si>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</si>
  <si>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</si>
  <si>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</si>
  <si>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</si>
  <si>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</si>
  <si>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</si>
  <si>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</si>
  <si>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</si>
  <si>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</si>
  <si>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</si>
  <si>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</si>
  <si>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</si>
  <si>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</si>
  <si>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</si>
  <si>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</si>
  <si>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</si>
  <si>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</si>
  <si>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</si>
  <si>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</si>
  <si>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</si>
  <si>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</si>
  <si>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</si>
  <si>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</si>
  <si>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</si>
  <si>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</si>
  <si>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</si>
  <si>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</si>
  <si>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</si>
  <si>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</si>
  <si>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</si>
  <si>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</si>
  <si>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</si>
  <si>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</si>
  <si>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</si>
  <si>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</si>
  <si>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</si>
  <si>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</si>
  <si>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</si>
  <si>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</si>
  <si>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</si>
  <si>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</si>
  <si>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</si>
  <si>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</si>
  <si>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</si>
  <si>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</si>
  <si>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</si>
  <si>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</si>
  <si>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</si>
  <si>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</si>
  <si>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</si>
  <si>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</si>
  <si>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</si>
  <si>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</si>
  <si>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</si>
  <si>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</si>
  <si>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</si>
  <si>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</si>
  <si>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</si>
  <si>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</si>
  <si>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</si>
  <si>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</si>
  <si>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</si>
  <si>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</si>
  <si>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</si>
  <si>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</si>
  <si>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</si>
  <si>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</si>
  <si>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</si>
  <si>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</si>
  <si>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</si>
  <si>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</si>
  <si>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</si>
  <si>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</si>
  <si>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</si>
  <si>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</si>
  <si>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</si>
  <si>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</si>
  <si>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</si>
  <si>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</si>
  <si>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</si>
  <si>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</si>
  <si>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</si>
  <si>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</si>
  <si>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</si>
  <si>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</si>
  <si>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</si>
  <si>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</si>
  <si>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</si>
  <si>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</si>
  <si>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</si>
  <si>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</si>
  <si>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</si>
  <si>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</si>
  <si>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</si>
  <si>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</si>
  <si>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</si>
  <si>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</si>
  <si>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</si>
  <si>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</si>
  <si>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</si>
  <si>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</si>
  <si>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</si>
  <si>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</si>
  <si>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</si>
  <si>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</si>
  <si>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</si>
  <si>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</si>
  <si>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</si>
  <si>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</si>
  <si>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</si>
  <si>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</si>
  <si>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</si>
  <si>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</si>
  <si>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</si>
  <si>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</si>
  <si>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</si>
  <si>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</si>
  <si>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</si>
  <si>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</si>
  <si>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</si>
  <si>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</si>
  <si>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</si>
  <si>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</si>
  <si>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</si>
  <si>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</si>
  <si>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</si>
  <si>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</si>
  <si>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</si>
  <si>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</si>
  <si>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</si>
  <si>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</si>
  <si>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</si>
  <si>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</si>
  <si>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</si>
  <si>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</si>
  <si>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</si>
  <si>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</si>
  <si>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</si>
  <si>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</si>
  <si>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</si>
  <si>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</si>
  <si>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</si>
  <si>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</si>
  <si>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</si>
  <si>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</si>
  <si>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</si>
  <si>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</si>
  <si>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</si>
  <si>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</si>
  <si>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</si>
  <si>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</si>
  <si>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</si>
  <si>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</si>
  <si>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</si>
  <si>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</si>
  <si>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</si>
  <si>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</si>
  <si>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</si>
  <si>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</si>
  <si>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</si>
  <si>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</si>
  <si>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</si>
  <si>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</si>
  <si>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</si>
  <si>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</si>
  <si>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</si>
  <si>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</si>
  <si>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</si>
  <si>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</si>
  <si>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</si>
  <si>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</si>
  <si>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</si>
  <si>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</si>
  <si>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</si>
  <si>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</si>
  <si>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</si>
  <si>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</si>
  <si>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</si>
  <si>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</si>
  <si>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</si>
  <si>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</si>
  <si>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</si>
  <si>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</si>
  <si>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</si>
  <si>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</si>
  <si>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</si>
  <si>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</si>
  <si>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</si>
  <si>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</si>
  <si>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</si>
  <si>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</si>
  <si>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</si>
  <si>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</si>
  <si>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</si>
  <si>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</si>
  <si>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</si>
  <si>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</si>
  <si>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</si>
  <si>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</si>
  <si>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</si>
  <si>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</si>
  <si>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</si>
  <si>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</si>
  <si>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</si>
  <si>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</si>
  <si>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</si>
  <si>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</si>
  <si>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</si>
  <si>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</si>
  <si>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</si>
  <si>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</si>
  <si>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</si>
  <si>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</si>
  <si>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</si>
  <si>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</si>
  <si>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</si>
  <si>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</si>
  <si>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</si>
  <si>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</si>
  <si>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</si>
  <si>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</si>
  <si>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</si>
  <si>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</si>
  <si>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</si>
  <si>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</si>
  <si>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</si>
  <si>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</si>
  <si>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</si>
  <si>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</si>
  <si>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</si>
  <si>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</si>
  <si>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</si>
  <si>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</si>
  <si>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</si>
  <si>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</si>
  <si>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</si>
  <si>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</si>
  <si>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</si>
  <si>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</si>
  <si>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</si>
  <si>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</si>
  <si>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</si>
  <si>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</si>
  <si>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</si>
  <si>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</si>
  <si>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</si>
  <si>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</si>
  <si>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</si>
  <si>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</si>
  <si>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</si>
  <si>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</si>
  <si>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</si>
  <si>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</si>
  <si>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</si>
  <si>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</si>
  <si>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</si>
  <si>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</si>
  <si>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</si>
  <si>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</si>
  <si>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</si>
  <si>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</si>
  <si>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</si>
  <si>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</si>
  <si>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</si>
  <si>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</si>
  <si>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</si>
  <si>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</si>
  <si>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</si>
  <si>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</si>
  <si>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</si>
  <si>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</si>
  <si>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</si>
  <si>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</si>
  <si>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</si>
  <si>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</si>
  <si>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</si>
  <si>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</si>
  <si>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</si>
  <si>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</si>
  <si>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</si>
  <si>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</si>
  <si>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</si>
  <si>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</si>
  <si>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</si>
  <si>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</si>
  <si>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</si>
  <si>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</si>
  <si>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</si>
  <si>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</si>
  <si>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</si>
  <si>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</si>
  <si>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</si>
  <si>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</si>
  <si>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</si>
  <si>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</si>
  <si>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</si>
  <si>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</si>
  <si>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</si>
  <si>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</si>
  <si>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</si>
  <si>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</si>
  <si>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</si>
  <si>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</si>
  <si>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</si>
  <si>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</si>
  <si>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</si>
  <si>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</si>
  <si>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</si>
  <si>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</si>
  <si>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</si>
  <si>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</si>
  <si>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</si>
  <si>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</si>
  <si>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</si>
  <si>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</si>
  <si>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</si>
  <si>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</si>
  <si>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</si>
  <si>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</si>
  <si>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</si>
  <si>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</si>
  <si>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</si>
  <si>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</si>
  <si>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</si>
  <si>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</si>
  <si>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</si>
  <si>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</si>
  <si>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</si>
  <si>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</si>
  <si>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</si>
  <si>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</si>
  <si>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</si>
  <si>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</si>
  <si>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</si>
  <si>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</si>
  <si>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</si>
  <si>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</si>
  <si>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</si>
  <si>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</si>
  <si>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</si>
  <si>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</si>
  <si>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</si>
  <si>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</si>
  <si>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</si>
  <si>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</si>
  <si>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</si>
  <si>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</si>
  <si>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</si>
  <si>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</si>
  <si>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</si>
  <si>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</si>
  <si>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</si>
  <si>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</si>
  <si>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</si>
  <si>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</si>
  <si>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</si>
  <si>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</si>
  <si>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</si>
  <si>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</si>
  <si>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</si>
  <si>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</si>
  <si>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</si>
  <si>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</si>
  <si>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</si>
  <si>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</si>
  <si>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</si>
  <si>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</si>
  <si>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</si>
  <si>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</si>
  <si>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</si>
  <si>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</si>
  <si>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</si>
  <si>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</si>
  <si>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</si>
  <si>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</si>
  <si>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</si>
  <si>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</si>
  <si>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</si>
  <si>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</si>
  <si>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</si>
  <si>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</si>
  <si>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</si>
  <si>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</si>
  <si>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</si>
  <si>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</si>
  <si>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</si>
  <si>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</si>
  <si>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</si>
  <si>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</si>
  <si>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</si>
  <si>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</si>
  <si>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</si>
  <si>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</si>
  <si>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</si>
  <si>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</si>
  <si>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</si>
  <si>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</si>
  <si>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</si>
  <si>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</si>
  <si>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</si>
  <si>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</si>
  <si>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</si>
  <si>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</si>
  <si>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</si>
  <si>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</si>
  <si>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</si>
  <si>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</si>
  <si>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</si>
  <si>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</si>
  <si>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</si>
  <si>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</si>
  <si>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</si>
  <si>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</si>
  <si>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</si>
  <si>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</si>
  <si>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</si>
  <si>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</si>
  <si>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</si>
  <si>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</si>
  <si>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</si>
  <si>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</si>
  <si>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</si>
  <si>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</si>
  <si>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</si>
  <si>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</si>
  <si>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</si>
  <si>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</si>
  <si>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</si>
  <si>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</si>
  <si>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</si>
  <si>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</si>
  <si>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</si>
  <si>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</si>
  <si>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</si>
  <si>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</si>
  <si>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</si>
  <si>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</si>
  <si>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</si>
  <si>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</si>
  <si>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</si>
  <si>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</si>
  <si>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</si>
  <si>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</si>
  <si>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</si>
  <si>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</si>
  <si>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</si>
  <si>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</si>
  <si>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</si>
  <si>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</si>
  <si>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</si>
  <si>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</si>
  <si>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</si>
  <si>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</si>
  <si>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</si>
  <si>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</si>
  <si>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</si>
  <si>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</si>
  <si>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</si>
  <si>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</si>
  <si>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</si>
  <si>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</si>
  <si>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</si>
  <si>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</si>
  <si>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</si>
  <si>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</si>
  <si>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</si>
  <si>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</si>
  <si>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</si>
  <si>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</si>
  <si>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</si>
  <si>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</si>
  <si>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</si>
  <si>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</si>
  <si>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</si>
  <si>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</si>
  <si>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</si>
  <si>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</si>
  <si>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</si>
  <si>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</si>
  <si>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</si>
  <si>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</si>
  <si>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</si>
  <si>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</si>
  <si>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</si>
  <si>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</si>
  <si>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</si>
  <si>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</si>
  <si>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</si>
  <si>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</si>
  <si>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</si>
  <si>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</si>
  <si>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</si>
  <si>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</si>
  <si>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</si>
  <si>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</si>
  <si>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</si>
  <si>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</si>
  <si>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</si>
  <si>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</si>
  <si>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</si>
  <si>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</si>
  <si>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</si>
  <si>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</si>
  <si>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</si>
  <si>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</si>
  <si>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</si>
  <si>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</si>
  <si>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</si>
  <si>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</si>
  <si>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</si>
  <si>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</si>
  <si>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</si>
  <si>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</si>
  <si>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</si>
  <si>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</si>
  <si>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</si>
  <si>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</si>
  <si>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</si>
  <si>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</si>
  <si>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</si>
  <si>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</si>
  <si>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</si>
  <si>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</si>
  <si>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</si>
  <si>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</si>
  <si>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</si>
  <si>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</si>
  <si>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</si>
  <si>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</si>
  <si>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</si>
  <si>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</si>
  <si>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</si>
  <si>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</si>
  <si>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</si>
  <si>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</si>
  <si>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</si>
  <si>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</si>
  <si>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</si>
  <si>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</si>
  <si>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</si>
  <si>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</si>
  <si>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</si>
  <si>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</si>
  <si>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</si>
  <si>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</si>
  <si>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</si>
  <si>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</si>
  <si>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</si>
  <si>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</si>
  <si>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</si>
  <si>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</si>
  <si>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</si>
  <si>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</si>
  <si>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</si>
  <si>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</si>
  <si>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</si>
  <si>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</si>
  <si>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</si>
  <si>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</si>
  <si>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</si>
  <si>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</si>
  <si>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</si>
  <si>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</si>
  <si>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</si>
  <si>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</si>
  <si>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</si>
  <si>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</si>
  <si>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</si>
  <si>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</si>
  <si>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</si>
  <si>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</si>
  <si>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</si>
  <si>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</si>
  <si>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</si>
  <si>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</si>
  <si>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</si>
  <si>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</si>
  <si>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</si>
  <si>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</si>
  <si>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</si>
  <si>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</si>
  <si>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</si>
  <si>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</si>
  <si>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</si>
  <si>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</si>
  <si>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</si>
  <si>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</si>
  <si>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</si>
  <si>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</si>
  <si>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</si>
  <si>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</si>
  <si>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</si>
  <si>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</si>
  <si>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</si>
  <si>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</si>
  <si>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</si>
  <si>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</si>
  <si>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</si>
  <si>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</si>
  <si>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</si>
  <si>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</si>
  <si>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</si>
  <si>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</si>
  <si>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</si>
  <si>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</si>
  <si>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</si>
  <si>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</si>
  <si>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</si>
  <si>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</si>
  <si>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</si>
  <si>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</si>
  <si>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</si>
  <si>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</si>
  <si>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</si>
  <si>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</si>
  <si>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</si>
  <si>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</si>
  <si>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</si>
  <si>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</si>
  <si>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</si>
  <si>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</si>
  <si>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</si>
  <si>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</si>
  <si>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</si>
  <si>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</si>
  <si>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</si>
  <si>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</si>
  <si>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</si>
  <si>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</si>
  <si>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</si>
  <si>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</si>
  <si>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</si>
  <si>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</si>
  <si>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</si>
  <si>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</si>
  <si>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</si>
  <si>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</si>
  <si>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</si>
  <si>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</si>
  <si>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</si>
  <si>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</si>
  <si>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</si>
  <si>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</si>
  <si>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</si>
  <si>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</si>
  <si>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</si>
  <si>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</si>
  <si>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</si>
  <si>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</si>
  <si>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</si>
  <si>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</si>
  <si>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</si>
  <si>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</si>
  <si>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</si>
  <si>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</si>
  <si>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</si>
  <si>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</si>
  <si>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</si>
  <si>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</si>
  <si>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</si>
  <si>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</si>
  <si>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</si>
  <si>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</si>
  <si>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</si>
  <si>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</si>
  <si>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</si>
  <si>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</si>
  <si>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</si>
  <si>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</si>
  <si>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</si>
  <si>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</si>
  <si>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</si>
  <si>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</si>
  <si>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</si>
  <si>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</si>
  <si>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</si>
  <si>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</si>
  <si>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</si>
  <si>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</si>
  <si>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</si>
  <si>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</si>
  <si>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</si>
  <si>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</si>
  <si>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</si>
  <si>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</si>
  <si>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</si>
  <si>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</si>
  <si>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</si>
  <si>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</si>
  <si>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</si>
  <si>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</si>
  <si>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</si>
  <si>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</si>
  <si>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</si>
  <si>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</si>
  <si>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</si>
  <si>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</si>
  <si>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</si>
  <si>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</si>
  <si>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</si>
  <si>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</si>
  <si>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</si>
  <si>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</si>
  <si>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</si>
  <si>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</si>
  <si>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</si>
  <si>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</si>
  <si>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</si>
  <si>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</si>
  <si>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</si>
  <si>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</si>
  <si>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</si>
  <si>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</si>
  <si>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</si>
  <si>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</si>
  <si>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</si>
  <si>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</si>
  <si>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</si>
  <si>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</si>
  <si>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</si>
  <si>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</si>
  <si>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</si>
  <si>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</si>
  <si>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</si>
  <si>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</si>
  <si>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</si>
  <si>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</si>
  <si>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</si>
  <si>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</si>
  <si>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</si>
  <si>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</si>
  <si>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</si>
  <si>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</si>
  <si>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</si>
  <si>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</si>
  <si>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</si>
  <si>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</si>
  <si>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</si>
  <si>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</si>
  <si>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</si>
  <si>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</si>
  <si>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</si>
  <si>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</si>
  <si>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</si>
  <si>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</si>
  <si>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</si>
  <si>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</si>
  <si>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</si>
  <si>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</si>
  <si>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</si>
  <si>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</si>
  <si>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</si>
  <si>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</si>
  <si>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</si>
  <si>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</si>
  <si>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</si>
  <si>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</si>
  <si>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</si>
  <si>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</si>
  <si>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</si>
  <si>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</si>
  <si>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</si>
  <si>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</si>
  <si>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</si>
  <si>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</si>
  <si>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</si>
  <si>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</si>
  <si>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</si>
  <si>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</si>
  <si>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</si>
  <si>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</si>
  <si>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</si>
  <si>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</si>
  <si>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</si>
  <si>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</si>
  <si>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</si>
  <si>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</si>
  <si>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</si>
  <si>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</si>
  <si>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</si>
  <si>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</si>
  <si>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</si>
  <si>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</si>
  <si>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</si>
  <si>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</si>
  <si>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</si>
  <si>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</si>
  <si>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</si>
  <si>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</si>
  <si>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</si>
  <si>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</si>
  <si>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</si>
  <si>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</si>
  <si>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</si>
  <si>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</si>
  <si>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</si>
  <si>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</si>
  <si>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</si>
  <si>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</si>
  <si>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</si>
  <si>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</si>
  <si>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</si>
  <si>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</si>
  <si>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</si>
  <si>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</si>
  <si>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</si>
  <si>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</si>
  <si>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</si>
  <si>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</si>
  <si>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</si>
  <si>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</si>
  <si>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</si>
  <si>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</si>
  <si>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</si>
  <si>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</si>
  <si>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</si>
  <si>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</si>
  <si>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</si>
  <si>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</si>
  <si>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</si>
  <si>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</si>
  <si>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</si>
  <si>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</si>
  <si>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</si>
  <si>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</si>
  <si>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</si>
  <si>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</si>
  <si>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</si>
  <si>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</si>
  <si>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</si>
  <si>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</si>
  <si>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</si>
  <si>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</si>
  <si>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</si>
  <si>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</si>
  <si>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</si>
  <si>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</si>
  <si>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</si>
  <si>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</si>
  <si>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</si>
  <si>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</si>
  <si>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</si>
  <si>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</si>
  <si>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</si>
  <si>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</si>
  <si>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</si>
  <si>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</si>
  <si>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</si>
  <si>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</si>
  <si>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</si>
  <si>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</si>
  <si>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</si>
  <si>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</si>
  <si>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</si>
  <si>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</si>
  <si>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</si>
  <si>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</si>
  <si>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</si>
  <si>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</si>
  <si>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</si>
  <si>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</si>
  <si>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</si>
  <si>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</si>
  <si>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</si>
  <si>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</si>
  <si>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</si>
  <si>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</si>
  <si>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</si>
  <si>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</si>
  <si>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</si>
  <si>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</si>
  <si>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</si>
  <si>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</si>
  <si>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</si>
  <si>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</si>
  <si>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</si>
  <si>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</si>
  <si>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</si>
  <si>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</si>
  <si>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</si>
  <si>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</si>
  <si>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</si>
  <si>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</si>
  <si>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</si>
  <si>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</si>
  <si>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</si>
  <si>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</si>
  <si>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</si>
  <si>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</si>
  <si>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</si>
  <si>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</si>
  <si>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</si>
  <si>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</si>
  <si>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</si>
  <si>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</si>
  <si>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</si>
  <si>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</si>
  <si>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</si>
  <si>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</si>
  <si>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</si>
  <si>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</si>
  <si>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</si>
  <si>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</si>
  <si>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</si>
  <si>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</si>
  <si>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</si>
  <si>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</si>
  <si>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</si>
  <si>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</si>
  <si>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</si>
  <si>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</si>
  <si>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</si>
  <si>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</si>
  <si>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</si>
  <si>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</si>
  <si>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</si>
  <si>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</si>
  <si>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</si>
  <si>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</si>
  <si>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</si>
  <si>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</si>
  <si>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</si>
  <si>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</si>
  <si>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</si>
  <si>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</si>
  <si>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</si>
  <si>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</si>
  <si>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</si>
  <si>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</si>
  <si>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</si>
  <si>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</si>
  <si>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</si>
  <si>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</si>
  <si>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</si>
  <si>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</si>
  <si>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</si>
  <si>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</si>
  <si>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</si>
  <si>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</si>
  <si>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</si>
  <si>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</si>
  <si>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</si>
  <si>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</si>
  <si>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</si>
  <si>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</si>
  <si>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</si>
  <si>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</si>
  <si>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</si>
  <si>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</si>
  <si>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</si>
  <si>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</si>
  <si>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</si>
  <si>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</si>
  <si>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</si>
  <si>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</si>
  <si>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</si>
  <si>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</si>
  <si>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</si>
  <si>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</si>
  <si>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</si>
  <si>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</si>
  <si>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</si>
  <si>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</si>
  <si>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</si>
  <si>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</si>
  <si>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</si>
  <si>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</si>
  <si>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</si>
  <si>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</si>
  <si>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</si>
  <si>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</si>
  <si>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</si>
  <si>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</si>
  <si>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</si>
  <si>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</si>
  <si>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</si>
  <si>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</si>
  <si>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</si>
  <si>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</si>
  <si>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</si>
  <si>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</si>
  <si>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</si>
  <si>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</si>
  <si>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</si>
  <si>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</si>
  <si>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</si>
  <si>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</si>
  <si>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</si>
  <si>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</si>
  <si>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</si>
  <si>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</si>
  <si>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</si>
  <si>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</si>
  <si>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</si>
  <si>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</si>
  <si>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</si>
  <si>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</si>
  <si>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</si>
  <si>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</si>
  <si>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</si>
  <si>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</si>
  <si>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</si>
  <si>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</si>
  <si>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</si>
  <si>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</si>
  <si>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</si>
  <si>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</si>
  <si>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</si>
  <si>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</si>
  <si>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</si>
  <si>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</si>
  <si>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</si>
  <si>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</si>
  <si>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</si>
  <si>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</si>
  <si>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</si>
  <si>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</si>
  <si>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</si>
  <si>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</si>
  <si>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</si>
  <si>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</si>
  <si>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</si>
  <si>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</si>
  <si>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</si>
  <si>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</si>
  <si>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</si>
  <si>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</si>
  <si>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</si>
  <si>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</si>
  <si>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</si>
  <si>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</si>
  <si>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</si>
  <si>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</si>
  <si>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</si>
  <si>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</si>
  <si>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</si>
  <si>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</si>
  <si>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</si>
  <si>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</si>
  <si>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</si>
  <si>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</si>
  <si>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</si>
  <si>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</si>
  <si>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</si>
  <si>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</si>
  <si>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</si>
  <si>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</si>
  <si>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</si>
  <si>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</si>
  <si>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</si>
  <si>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</si>
  <si>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</si>
  <si>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</si>
  <si>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</si>
  <si>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</si>
  <si>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</si>
  <si>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</si>
  <si>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</si>
  <si>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</si>
  <si>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</si>
  <si>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</si>
  <si>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</si>
  <si>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</si>
  <si>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</si>
  <si>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</si>
  <si>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</si>
  <si>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</si>
  <si>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</si>
  <si>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</si>
  <si>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</si>
  <si>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</si>
  <si>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</si>
  <si>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</si>
  <si>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</si>
  <si>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</si>
  <si>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</si>
  <si>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</si>
  <si>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</si>
  <si>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</si>
  <si>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</si>
  <si>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</si>
  <si>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</si>
  <si>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</si>
  <si>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</si>
  <si>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</si>
  <si>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</si>
  <si>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</si>
  <si>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</si>
  <si>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</si>
  <si>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</si>
  <si>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</si>
  <si>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</si>
  <si>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</si>
  <si>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</si>
  <si>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</si>
  <si>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</si>
  <si>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</si>
  <si>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</si>
  <si>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</si>
  <si>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</si>
  <si>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</si>
  <si>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</si>
  <si>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</si>
  <si>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</si>
  <si>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</si>
  <si>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</si>
  <si>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</si>
  <si>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</si>
  <si>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</si>
  <si>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</si>
  <si>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</si>
  <si>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</si>
  <si>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</si>
  <si>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</si>
  <si>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</si>
  <si>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</si>
  <si>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</si>
  <si>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</si>
  <si>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</si>
  <si>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</si>
  <si>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</si>
  <si>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</si>
  <si>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</si>
  <si>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</si>
  <si>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</si>
  <si>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</si>
  <si>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</si>
  <si>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</si>
  <si>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</si>
  <si>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</si>
  <si>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</si>
  <si>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</si>
  <si>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</si>
  <si>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</si>
  <si>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</si>
  <si>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</si>
  <si>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</si>
  <si>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</si>
  <si>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</si>
  <si>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</si>
  <si>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</si>
  <si>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</si>
  <si>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</si>
  <si>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</si>
  <si>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</si>
  <si>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</si>
  <si>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</si>
  <si>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</si>
  <si>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</si>
  <si>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</si>
  <si>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</si>
  <si>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</si>
  <si>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</si>
  <si>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</si>
  <si>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</si>
  <si>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</si>
  <si>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</si>
  <si>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</si>
  <si>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</si>
  <si>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</si>
  <si>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</si>
  <si>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</si>
  <si>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</si>
  <si>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</si>
  <si>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</si>
  <si>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</si>
  <si>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</si>
  <si>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</si>
  <si>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</si>
  <si>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</si>
  <si>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</si>
  <si>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</si>
  <si>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</si>
  <si>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</si>
  <si>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</si>
  <si>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</si>
  <si>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</si>
  <si>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</si>
  <si>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</si>
  <si>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</si>
  <si>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</si>
  <si>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</si>
  <si>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</si>
  <si>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</si>
  <si>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</si>
  <si>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</si>
  <si>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</si>
  <si>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</si>
  <si>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</si>
  <si>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</si>
  <si>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</si>
  <si>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</si>
  <si>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</si>
  <si>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</si>
  <si>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</si>
  <si>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</si>
  <si>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</si>
  <si>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</si>
  <si>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</si>
  <si>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</si>
  <si>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</si>
  <si>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</si>
  <si>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</si>
  <si>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</si>
  <si>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</si>
  <si>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</si>
  <si>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</si>
  <si>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</si>
  <si>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</si>
  <si>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</si>
  <si>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</si>
  <si>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</si>
  <si>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</si>
  <si>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</si>
  <si>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</si>
  <si>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</si>
  <si>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</si>
  <si>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</si>
  <si>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</si>
  <si>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</si>
  <si>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</si>
  <si>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</si>
  <si>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</si>
  <si>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</si>
  <si>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</si>
  <si>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</si>
  <si>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</si>
  <si>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</si>
  <si>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</si>
  <si>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</si>
  <si>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</si>
  <si>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</si>
  <si>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</si>
  <si>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</si>
  <si>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</si>
  <si>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</si>
  <si>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</si>
  <si>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</si>
  <si>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</si>
  <si>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</si>
  <si>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</si>
  <si>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</si>
  <si>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</si>
  <si>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</si>
  <si>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</si>
  <si>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</si>
  <si>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</si>
  <si>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</si>
  <si>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</si>
  <si>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</si>
  <si>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</si>
  <si>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</si>
  <si>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</si>
  <si>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</si>
  <si>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</si>
  <si>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</si>
  <si>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</si>
  <si>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</si>
  <si>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</si>
  <si>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</si>
  <si>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</si>
  <si>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</si>
  <si>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</si>
  <si>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</si>
  <si>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</si>
  <si>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</si>
  <si>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</si>
  <si>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</si>
  <si>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</si>
  <si>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</si>
  <si>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</si>
  <si>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</si>
  <si>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</si>
  <si>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</si>
  <si>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</si>
  <si>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</si>
  <si>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</si>
  <si>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</si>
  <si>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</si>
  <si>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</si>
  <si>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</si>
  <si>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</si>
  <si>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</si>
  <si>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</si>
  <si>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</si>
  <si>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</si>
  <si>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</si>
  <si>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</si>
  <si>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</si>
  <si>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</si>
  <si>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</si>
  <si>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</si>
  <si>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</si>
  <si>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</si>
  <si>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</si>
  <si>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</si>
  <si>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</si>
  <si>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</si>
  <si>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</si>
  <si>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</si>
  <si>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</si>
  <si>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</si>
  <si>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</si>
  <si>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</si>
  <si>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</si>
  <si>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</si>
  <si>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</si>
  <si>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</si>
  <si>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</si>
  <si>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</si>
  <si>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</si>
  <si>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</si>
  <si>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</si>
  <si>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</si>
  <si>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</si>
  <si>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</si>
  <si>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</si>
  <si>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</si>
  <si>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</si>
  <si>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</si>
  <si>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</si>
  <si>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</si>
  <si>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</si>
  <si>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</si>
  <si>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</si>
  <si>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</si>
  <si>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</si>
  <si>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</si>
  <si>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</si>
  <si>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</si>
  <si>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</si>
  <si>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</si>
  <si>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</si>
  <si>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</si>
  <si>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</si>
  <si>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</si>
  <si>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</si>
  <si>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</si>
  <si>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</si>
  <si>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</si>
  <si>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</si>
  <si>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</si>
  <si>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</si>
  <si>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</si>
  <si>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</si>
  <si>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</si>
  <si>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</si>
  <si>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</si>
  <si>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</si>
  <si>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</si>
  <si>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</si>
  <si>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</si>
  <si>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</si>
  <si>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</si>
  <si>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</si>
  <si>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</si>
  <si>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</si>
  <si>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</si>
  <si>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</si>
  <si>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</si>
  <si>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</si>
  <si>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</si>
  <si>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</si>
  <si>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</si>
  <si>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</si>
  <si>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</si>
  <si>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</si>
  <si>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</si>
  <si>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</si>
  <si>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</si>
  <si>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</si>
  <si>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</si>
  <si>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</si>
  <si>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</si>
  <si>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</si>
  <si>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</si>
  <si>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</si>
  <si>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</si>
  <si>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</si>
  <si>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</si>
  <si>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</si>
  <si>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</si>
  <si>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</si>
  <si>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</si>
  <si>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</si>
  <si>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</si>
  <si>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</si>
  <si>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</si>
  <si>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</si>
  <si>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</si>
  <si>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</si>
  <si>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</si>
  <si>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</si>
  <si>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</si>
  <si>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</si>
  <si>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</si>
  <si>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</si>
  <si>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</si>
  <si>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</si>
  <si>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</si>
  <si>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</si>
  <si>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</si>
  <si>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</si>
  <si>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</si>
  <si>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</si>
  <si>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</si>
  <si>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</si>
  <si>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</si>
  <si>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</si>
  <si>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</si>
  <si>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</si>
  <si>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</si>
  <si>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</si>
  <si>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</si>
  <si>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</si>
  <si>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</si>
  <si>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</si>
  <si>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</si>
  <si>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</si>
  <si>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</si>
  <si>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</si>
  <si>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</si>
  <si>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</si>
  <si>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</si>
  <si>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</si>
  <si>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</si>
  <si>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</si>
  <si>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</si>
  <si>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</si>
  <si>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</si>
  <si>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</si>
  <si>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</si>
  <si>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</si>
  <si>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</si>
  <si>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</si>
  <si>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</si>
  <si>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</si>
  <si>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</si>
  <si>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</si>
  <si>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</si>
  <si>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</si>
  <si>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</si>
  <si>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</si>
  <si>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</si>
  <si>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</si>
  <si>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</si>
  <si>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</si>
  <si>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</si>
  <si>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</si>
  <si>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</si>
  <si>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</si>
  <si>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</si>
  <si>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</si>
  <si>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</si>
  <si>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</si>
  <si>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</si>
  <si>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</si>
  <si>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</si>
  <si>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</si>
  <si>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</si>
  <si>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</si>
  <si>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</si>
  <si>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</si>
  <si>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</si>
  <si>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</si>
  <si>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</si>
  <si>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</si>
  <si>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</si>
  <si>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</si>
  <si>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</si>
  <si>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</si>
  <si>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</si>
  <si>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</si>
  <si>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</si>
  <si>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</si>
  <si>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</si>
  <si>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</si>
  <si>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</si>
  <si>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</si>
  <si>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</si>
  <si>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</si>
  <si>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</si>
  <si>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</si>
  <si>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</si>
  <si>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</si>
  <si>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</si>
  <si>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</si>
  <si>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</si>
  <si>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</si>
  <si>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</si>
  <si>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</si>
  <si>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</si>
  <si>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</si>
  <si>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</si>
  <si>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</si>
  <si>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</si>
  <si>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</si>
  <si>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</si>
  <si>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</si>
  <si>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</si>
  <si>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</si>
  <si>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</si>
  <si>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</si>
  <si>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</si>
  <si>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</si>
  <si>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</si>
  <si>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</si>
  <si>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</si>
  <si>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</si>
  <si>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</si>
  <si>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</si>
  <si>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</si>
  <si>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</si>
  <si>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</si>
  <si>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</si>
  <si>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</si>
  <si>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</si>
  <si>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</si>
  <si>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</si>
  <si>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</si>
  <si>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</si>
  <si>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</si>
  <si>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</si>
  <si>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</si>
  <si>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</si>
  <si>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</si>
  <si>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</si>
  <si>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</si>
  <si>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</si>
  <si>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</si>
  <si>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</si>
  <si>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</si>
  <si>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</si>
  <si>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</si>
  <si>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</si>
  <si>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</si>
  <si>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</si>
  <si>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</si>
  <si>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</si>
  <si>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</si>
  <si>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</si>
  <si>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</si>
  <si>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</si>
  <si>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</si>
  <si>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</si>
  <si>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</si>
  <si>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</si>
  <si>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</si>
  <si>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</si>
  <si>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</si>
  <si>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</si>
  <si>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</si>
  <si>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</si>
  <si>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</si>
  <si>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</si>
  <si>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</si>
  <si>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</si>
  <si>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</si>
  <si>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</si>
  <si>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</si>
  <si>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</si>
  <si>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</si>
  <si>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</si>
  <si>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</si>
  <si>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</si>
  <si>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</si>
  <si>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</si>
  <si>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</si>
  <si>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</si>
  <si>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</si>
  <si>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</si>
  <si>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</si>
  <si>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</si>
  <si>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</si>
  <si>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</si>
  <si>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</si>
  <si>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</si>
  <si>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</si>
  <si>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</si>
  <si>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</si>
  <si>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</si>
  <si>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</si>
  <si>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</si>
  <si>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</si>
  <si>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</si>
  <si>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</si>
  <si>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</si>
  <si>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</si>
  <si>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</si>
  <si>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</si>
  <si>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</si>
  <si>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</si>
  <si>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</si>
  <si>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</si>
  <si>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</si>
  <si>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</si>
  <si>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</si>
  <si>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</si>
  <si>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</si>
  <si>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</si>
  <si>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</si>
  <si>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</si>
  <si>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</si>
  <si>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</si>
  <si>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</si>
  <si>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</si>
  <si>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</si>
  <si>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</si>
  <si>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</si>
  <si>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</si>
  <si>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</si>
  <si>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</si>
  <si>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</si>
  <si>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</si>
  <si>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</si>
  <si>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</si>
  <si>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</si>
  <si>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</si>
  <si>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</si>
  <si>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</si>
  <si>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</si>
  <si>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</si>
  <si>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</si>
  <si>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</si>
  <si>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</si>
  <si>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</si>
  <si>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</si>
  <si>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</si>
  <si>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</si>
  <si>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</si>
  <si>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</si>
  <si>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</si>
  <si>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</si>
  <si>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</si>
  <si>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</si>
  <si>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</si>
  <si>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</si>
  <si>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</si>
  <si>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</si>
  <si>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</si>
  <si>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</si>
  <si>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</si>
  <si>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</si>
  <si>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</si>
  <si>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</si>
  <si>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</si>
  <si>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</si>
  <si>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</si>
  <si>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</si>
  <si>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</si>
  <si>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</si>
  <si>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</si>
  <si>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</si>
  <si>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</si>
  <si>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</si>
  <si>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</si>
  <si>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</si>
  <si>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</si>
  <si>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</si>
  <si>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</si>
  <si>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</si>
  <si>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</si>
  <si>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</si>
  <si>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</si>
  <si>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</si>
  <si>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</si>
  <si>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</si>
  <si>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</si>
  <si>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</si>
  <si>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</si>
  <si>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</si>
  <si>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</si>
  <si>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</si>
  <si>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</si>
  <si>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</si>
  <si>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</si>
  <si>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</si>
  <si>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</si>
  <si>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</si>
  <si>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</si>
  <si>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</si>
  <si>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</si>
  <si>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</si>
  <si>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</si>
  <si>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</si>
  <si>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</si>
  <si>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</si>
  <si>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</si>
  <si>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</si>
  <si>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</si>
  <si>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</si>
  <si>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</si>
  <si>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</si>
  <si>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</si>
  <si>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</si>
  <si>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</si>
  <si>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</si>
  <si>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</si>
  <si>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</si>
  <si>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</si>
  <si>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</si>
  <si>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</si>
  <si>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</si>
  <si>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</si>
  <si>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</si>
  <si>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</si>
  <si>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</si>
  <si>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</si>
  <si>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</si>
  <si>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</si>
  <si>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</si>
  <si>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</si>
  <si>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</si>
  <si>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</si>
  <si>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</si>
  <si>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</si>
  <si>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</si>
  <si>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</si>
  <si>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</si>
  <si>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</si>
  <si>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</si>
  <si>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</si>
  <si>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</si>
  <si>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</si>
  <si>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</si>
  <si>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</si>
  <si>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</si>
  <si>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</si>
  <si>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</si>
  <si>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</si>
  <si>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</si>
  <si>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</si>
  <si>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</si>
  <si>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</si>
  <si>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</si>
  <si>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</si>
  <si>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</si>
  <si>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</si>
  <si>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</si>
  <si>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</si>
  <si>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</si>
  <si>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</si>
  <si>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</si>
  <si>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</si>
  <si>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</si>
  <si>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</si>
  <si>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</si>
  <si>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</si>
  <si>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</si>
  <si>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</si>
  <si>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</si>
  <si>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</si>
  <si>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</si>
  <si>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</si>
  <si>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</si>
  <si>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</si>
  <si>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</si>
  <si>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</si>
  <si>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</si>
  <si>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</si>
  <si>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</si>
  <si>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</si>
  <si>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</si>
  <si>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</si>
  <si>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</si>
  <si>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</si>
  <si>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</si>
  <si>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</si>
  <si>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</si>
  <si>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</si>
  <si>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</si>
  <si>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</si>
  <si>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</si>
  <si>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</si>
  <si>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</si>
  <si>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</si>
  <si>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</si>
  <si>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</si>
  <si>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</si>
  <si>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</si>
  <si>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</si>
  <si>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</si>
  <si>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</si>
  <si>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</si>
  <si>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</si>
  <si>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</si>
  <si>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</si>
  <si>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</si>
  <si>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</si>
  <si>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</si>
  <si>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</si>
  <si>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</si>
  <si>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</si>
  <si>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</si>
  <si>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</si>
  <si>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</si>
  <si>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</si>
  <si>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</si>
  <si>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</si>
  <si>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</si>
  <si>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</si>
  <si>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</si>
  <si>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</si>
  <si>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</si>
  <si>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</si>
  <si>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</si>
  <si>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</si>
  <si>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</si>
  <si>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</si>
  <si>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</si>
  <si>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</si>
  <si>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</si>
  <si>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</si>
  <si>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</si>
  <si>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</si>
  <si>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</si>
  <si>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</si>
  <si>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</si>
  <si>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</si>
  <si>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</si>
  <si>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</si>
  <si>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</si>
  <si>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</si>
  <si>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</si>
  <si>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</si>
  <si>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</si>
  <si>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</si>
  <si>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</si>
  <si>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</si>
  <si>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</si>
  <si>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</si>
  <si>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</si>
  <si>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</si>
  <si>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</si>
  <si>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</si>
  <si>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</si>
  <si>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</si>
  <si>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</si>
  <si>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</si>
  <si>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</si>
  <si>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</si>
  <si>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</si>
  <si>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</si>
  <si>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</si>
  <si>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</si>
  <si>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</si>
  <si>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</si>
  <si>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</si>
  <si>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</si>
  <si>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</si>
  <si>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</si>
  <si>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</si>
  <si>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</si>
  <si>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</si>
  <si>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</si>
  <si>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</si>
  <si>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</si>
  <si>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</si>
  <si>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</si>
  <si>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</si>
  <si>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</si>
  <si>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</si>
  <si>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</si>
  <si>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</si>
  <si>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</si>
  <si>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</si>
  <si>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</si>
  <si>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</si>
  <si>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</si>
  <si>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</si>
  <si>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</si>
  <si>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</si>
  <si>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</si>
  <si>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</si>
  <si>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</si>
  <si>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</si>
  <si>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</si>
  <si>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</si>
  <si>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</si>
  <si>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</si>
  <si>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</si>
  <si>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</si>
  <si>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</si>
  <si>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</si>
  <si>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</si>
  <si>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</si>
  <si>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</si>
  <si>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</si>
  <si>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</si>
  <si>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</si>
  <si>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</si>
  <si>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</si>
  <si>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</si>
  <si>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</si>
  <si>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</si>
  <si>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</si>
  <si>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</si>
  <si>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</si>
  <si>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</si>
  <si>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</si>
  <si>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</si>
  <si>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</si>
  <si>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</si>
  <si>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</si>
  <si>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</si>
  <si>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</si>
  <si>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</si>
  <si>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</si>
  <si>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</si>
  <si>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</si>
  <si>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</si>
  <si>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</si>
  <si>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</si>
  <si>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</si>
  <si>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</si>
  <si>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</si>
  <si>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</si>
  <si>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</si>
  <si>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</si>
  <si>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</si>
  <si>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</si>
  <si>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</si>
  <si>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</si>
  <si>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</si>
  <si>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</si>
  <si>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</si>
  <si>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</si>
  <si>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</si>
  <si>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</si>
  <si>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</si>
  <si>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</si>
  <si>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</si>
  <si>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</si>
  <si>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</si>
  <si>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</si>
  <si>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</si>
  <si>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</si>
  <si>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</si>
  <si>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</si>
  <si>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</si>
  <si>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</si>
  <si>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</si>
  <si>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</si>
  <si>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</si>
  <si>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</si>
  <si>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</si>
  <si>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</si>
  <si>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</si>
  <si>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</si>
  <si>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</si>
  <si>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</si>
  <si>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</si>
  <si>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</si>
  <si>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</si>
  <si>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</si>
  <si>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</si>
  <si>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</si>
  <si>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</si>
  <si>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</si>
  <si>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</si>
  <si>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</si>
  <si>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</si>
  <si>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</si>
  <si>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</si>
  <si>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</si>
  <si>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</si>
  <si>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</si>
  <si>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</si>
  <si>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</si>
  <si>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</si>
  <si>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</si>
  <si>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</si>
  <si>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</si>
  <si>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</si>
  <si>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</si>
  <si>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</si>
  <si>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</si>
  <si>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</si>
  <si>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</si>
  <si>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</si>
  <si>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</si>
  <si>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</si>
  <si>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</si>
  <si>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</si>
  <si>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</si>
  <si>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</si>
  <si>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</si>
  <si>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</si>
  <si>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</si>
  <si>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</si>
  <si>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</si>
  <si>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</si>
  <si>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</si>
  <si>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</si>
  <si>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</si>
  <si>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</si>
  <si>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</si>
  <si>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</si>
  <si>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</si>
  <si>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</si>
  <si>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</si>
  <si>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</si>
  <si>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</si>
  <si>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</si>
  <si>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</si>
  <si>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</si>
  <si>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</si>
  <si>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</si>
  <si>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</si>
  <si>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</si>
  <si>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</si>
  <si>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</si>
  <si>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</si>
  <si>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</si>
  <si>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</si>
  <si>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</si>
  <si>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</si>
  <si>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</si>
  <si>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</si>
  <si>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</si>
  <si>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</si>
  <si>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</si>
  <si>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</si>
  <si>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</si>
  <si>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</si>
  <si>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</si>
  <si>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</si>
  <si>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</si>
  <si>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</si>
  <si>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</si>
  <si>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</si>
  <si>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</si>
  <si>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</si>
  <si>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</si>
  <si>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</si>
  <si>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</si>
  <si>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</si>
  <si>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</si>
  <si>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</si>
  <si>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</si>
  <si>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</si>
  <si>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</si>
  <si>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</si>
  <si>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</si>
  <si>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</si>
  <si>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</si>
  <si>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</si>
  <si>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</si>
  <si>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</si>
  <si>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</si>
  <si>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</si>
  <si>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</si>
  <si>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</si>
  <si>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</si>
  <si>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</si>
  <si>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</si>
  <si>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</si>
  <si>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</si>
  <si>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</si>
  <si>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</si>
  <si>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</si>
  <si>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</si>
  <si>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</si>
  <si>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</si>
  <si>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</si>
  <si>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</si>
  <si>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</si>
  <si>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</si>
  <si>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</si>
  <si>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</si>
  <si>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</si>
  <si>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</si>
  <si>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</si>
  <si>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</si>
  <si>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</si>
  <si>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</si>
  <si>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</si>
  <si>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</si>
  <si>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</si>
  <si>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</si>
  <si>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</si>
  <si>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</si>
  <si>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</si>
  <si>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</si>
  <si>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</si>
  <si>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</si>
  <si>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</si>
  <si>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</si>
  <si>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</si>
  <si>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</si>
  <si>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</si>
  <si>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</si>
  <si>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</si>
  <si>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</si>
  <si>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</si>
  <si>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</si>
  <si>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</si>
  <si>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</si>
  <si>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</si>
  <si>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</si>
  <si>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</si>
  <si>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</si>
  <si>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</si>
  <si>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</si>
  <si>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</si>
  <si>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</si>
  <si>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</si>
  <si>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</si>
  <si>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</si>
  <si>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</si>
  <si>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</si>
  <si>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</si>
  <si>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</si>
  <si>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</si>
  <si>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</si>
  <si>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</si>
  <si>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</si>
  <si>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</si>
  <si>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</si>
  <si>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</si>
  <si>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</si>
  <si>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</si>
  <si>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</si>
  <si>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</si>
  <si>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</si>
  <si>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</si>
  <si>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</si>
  <si>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</si>
  <si>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</si>
  <si>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</si>
  <si>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</si>
  <si>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</si>
  <si>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</si>
  <si>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</si>
  <si>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</si>
  <si>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</si>
  <si>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</si>
  <si>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</si>
  <si>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</si>
  <si>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</si>
  <si>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</si>
  <si>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</si>
  <si>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</si>
  <si>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</si>
  <si>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</si>
  <si>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</si>
  <si>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</si>
  <si>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</si>
  <si>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</si>
  <si>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</si>
  <si>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</si>
  <si>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</si>
  <si>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</si>
  <si>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</si>
  <si>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</si>
  <si>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</si>
  <si>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</si>
  <si>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</si>
  <si>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</si>
  <si>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</si>
  <si>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</si>
  <si>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</si>
  <si>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</si>
  <si>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</si>
  <si>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</si>
  <si>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</si>
  <si>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</si>
  <si>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</si>
  <si>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</si>
  <si>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</si>
  <si>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</si>
  <si>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</si>
  <si>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</si>
  <si>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</si>
  <si>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</si>
  <si>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</si>
  <si>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</si>
  <si>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</si>
  <si>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</si>
  <si>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</si>
  <si>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</si>
  <si>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</si>
  <si>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</si>
  <si>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</si>
  <si>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</si>
  <si>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</si>
  <si>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</si>
  <si>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</si>
  <si>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</si>
  <si>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</si>
  <si>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</si>
  <si>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</si>
  <si>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</si>
  <si>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</si>
  <si>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</si>
  <si>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</si>
  <si>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</si>
  <si>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</si>
  <si>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</si>
  <si>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</si>
  <si>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</si>
  <si>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</si>
  <si>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</si>
  <si>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</si>
  <si>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</si>
  <si>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</si>
  <si>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</si>
  <si>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</si>
  <si>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</si>
  <si>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</si>
  <si>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</si>
  <si>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</si>
  <si>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</si>
  <si>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</si>
  <si>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</si>
  <si>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</si>
  <si>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</si>
  <si>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</si>
  <si>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</si>
  <si>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</si>
  <si>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</si>
  <si>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</si>
  <si>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</si>
  <si>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</si>
  <si>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</si>
  <si>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</si>
  <si>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</si>
  <si>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</si>
  <si>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</si>
  <si>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</si>
  <si>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</si>
  <si>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</si>
  <si>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</si>
  <si>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</si>
  <si>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</si>
  <si>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</si>
  <si>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</si>
  <si>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</si>
  <si>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</si>
  <si>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</si>
  <si>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</si>
  <si>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</si>
  <si>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</si>
  <si>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</si>
  <si>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</si>
  <si>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</si>
  <si>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</si>
  <si>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</si>
  <si>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</si>
  <si>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</si>
  <si>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</si>
  <si>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</si>
  <si>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</si>
  <si>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</si>
  <si>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</si>
  <si>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</si>
  <si>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</si>
  <si>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</si>
  <si>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</si>
  <si>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</si>
  <si>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</si>
  <si>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</si>
  <si>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</si>
  <si>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</si>
  <si>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</si>
  <si>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</si>
  <si>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</si>
  <si>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</si>
  <si>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</si>
  <si>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</si>
  <si>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</si>
  <si>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</si>
  <si>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</si>
  <si>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</si>
  <si>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</si>
  <si>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</si>
  <si>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</si>
  <si>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</si>
  <si>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</si>
  <si>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</si>
  <si>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</si>
  <si>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</si>
  <si>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</si>
  <si>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</si>
  <si>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</si>
  <si>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</si>
  <si>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</si>
  <si>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</si>
  <si>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</si>
  <si>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</si>
  <si>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</si>
  <si>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</si>
  <si>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</si>
  <si>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</si>
  <si>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</si>
  <si>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</si>
  <si>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</si>
  <si>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</si>
  <si>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</si>
  <si>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</si>
  <si>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</si>
  <si>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</si>
  <si>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</si>
  <si>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</si>
  <si>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</si>
  <si>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</si>
  <si>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</si>
  <si>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</si>
  <si>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</si>
  <si>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</si>
  <si>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</si>
  <si>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</si>
  <si>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</si>
  <si>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</si>
  <si>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</si>
  <si>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</si>
  <si>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</si>
  <si>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</si>
  <si>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</si>
  <si>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</si>
  <si>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</si>
  <si>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</si>
  <si>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</si>
  <si>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</si>
  <si>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</si>
  <si>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</si>
  <si>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</si>
  <si>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</si>
  <si>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</si>
  <si>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</si>
  <si>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</si>
  <si>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</si>
  <si>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</si>
  <si>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</si>
  <si>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</si>
  <si>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</si>
  <si>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</si>
  <si>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</si>
  <si>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</si>
  <si>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</si>
  <si>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</si>
  <si>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</si>
  <si>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</si>
  <si>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</si>
  <si>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</si>
  <si>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</si>
  <si>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</si>
  <si>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</si>
  <si>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</si>
  <si>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</si>
  <si>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</si>
  <si>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</si>
  <si>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</si>
  <si>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</si>
  <si>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</si>
  <si>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</si>
  <si>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</si>
  <si>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</si>
  <si>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</si>
  <si>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</si>
  <si>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</si>
  <si>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</si>
  <si>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</si>
  <si>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</si>
  <si>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</si>
  <si>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</si>
  <si>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</si>
  <si>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</si>
  <si>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</si>
  <si>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</si>
  <si>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</si>
  <si>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</si>
  <si>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</si>
  <si>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</si>
  <si>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</si>
  <si>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</si>
  <si>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</si>
  <si>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</si>
  <si>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</si>
  <si>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</si>
  <si>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</si>
  <si>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</si>
  <si>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</si>
  <si>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</si>
  <si>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</si>
  <si>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</si>
  <si>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</si>
  <si>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</si>
  <si>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</si>
  <si>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</si>
  <si>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</si>
  <si>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</si>
  <si>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</si>
  <si>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</si>
  <si>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</si>
  <si>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</si>
  <si>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</si>
  <si>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</si>
  <si>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</si>
  <si>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</si>
  <si>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</si>
  <si>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</si>
  <si>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</si>
  <si>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</si>
  <si>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</si>
  <si>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</si>
  <si>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</si>
  <si>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</si>
  <si>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</si>
  <si>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</si>
  <si>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</si>
  <si>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</si>
  <si>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</si>
  <si>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</si>
  <si>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</si>
  <si>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</si>
  <si>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</si>
  <si>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</si>
  <si>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</si>
  <si>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</si>
  <si>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</si>
  <si>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</si>
  <si>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</si>
  <si>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</si>
  <si>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</si>
  <si>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</si>
  <si>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</si>
  <si>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</si>
  <si>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</si>
  <si>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</si>
  <si>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</si>
  <si>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</si>
  <si>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</si>
  <si>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</si>
  <si>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</si>
  <si>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</si>
  <si>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</si>
  <si>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</si>
  <si>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</si>
  <si>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</si>
  <si>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</si>
  <si>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</si>
  <si>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</si>
  <si>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</si>
  <si>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</si>
  <si>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</si>
  <si>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</si>
  <si>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</si>
  <si>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</si>
  <si>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</si>
  <si>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</si>
  <si>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</si>
  <si>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</si>
  <si>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</si>
  <si>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</si>
  <si>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</si>
  <si>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</si>
  <si>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</si>
  <si>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</si>
  <si>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</si>
  <si>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</si>
  <si>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</si>
  <si>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</si>
  <si>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</si>
  <si>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</si>
  <si>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</si>
  <si>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</si>
  <si>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</si>
  <si>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</si>
  <si>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</si>
  <si>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</si>
  <si>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</si>
  <si>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</si>
  <si>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</si>
  <si>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</si>
  <si>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</si>
  <si>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</si>
  <si>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</si>
  <si>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</si>
  <si>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</si>
  <si>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</si>
  <si>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</si>
  <si>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</si>
  <si>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</si>
  <si>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</si>
  <si>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</si>
  <si>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</si>
  <si>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</si>
  <si>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</si>
  <si>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</si>
  <si>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</si>
  <si>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</si>
  <si>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</si>
  <si>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</si>
  <si>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</si>
  <si>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</si>
  <si>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</si>
  <si>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</si>
  <si>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</si>
  <si>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</si>
  <si>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</si>
  <si>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</si>
  <si>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</si>
  <si>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</si>
  <si>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</si>
  <si>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</si>
  <si>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</si>
  <si>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</si>
  <si>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</si>
  <si>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</si>
  <si>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</si>
  <si>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</si>
  <si>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</si>
  <si>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</si>
  <si>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</si>
  <si>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</si>
  <si>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</si>
  <si>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</si>
  <si>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</si>
  <si>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</si>
  <si>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</si>
  <si>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</si>
  <si>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</si>
  <si>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</si>
  <si>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</si>
  <si>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</si>
  <si>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</si>
  <si>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</si>
  <si>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</si>
  <si>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</si>
  <si>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</si>
  <si>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</si>
  <si>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</si>
  <si>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</si>
  <si>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</si>
  <si>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</si>
  <si>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</si>
  <si>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</si>
  <si>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</si>
  <si>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</si>
  <si>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</si>
  <si>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</si>
  <si>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</si>
  <si>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</si>
  <si>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</si>
  <si>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</si>
  <si>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</si>
  <si>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</si>
  <si>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</si>
  <si>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</si>
  <si>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</si>
  <si>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</si>
  <si>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</si>
  <si>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</si>
  <si>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</si>
  <si>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</si>
  <si>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</si>
  <si>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</si>
  <si>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</si>
  <si>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</si>
  <si>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</si>
  <si>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</si>
  <si>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</si>
  <si>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</si>
  <si>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</si>
  <si>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</si>
  <si>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</si>
  <si>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</si>
  <si>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</si>
  <si>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</si>
  <si>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</si>
  <si>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</si>
  <si>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</si>
  <si>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</si>
  <si>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</si>
  <si>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</si>
  <si>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</si>
  <si>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</si>
  <si>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</si>
  <si>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</si>
  <si>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</si>
  <si>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</si>
  <si>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</si>
  <si>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</si>
  <si>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</si>
  <si>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</si>
  <si>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</si>
  <si>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</si>
  <si>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</si>
  <si>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</si>
  <si>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</si>
  <si>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</si>
  <si>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</si>
  <si>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</si>
  <si>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</si>
  <si>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</si>
  <si>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</si>
  <si>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</si>
  <si>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</si>
  <si>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</si>
  <si>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</si>
  <si>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</si>
  <si>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</si>
  <si>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</si>
  <si>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</si>
  <si>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</si>
  <si>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</si>
  <si>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</si>
  <si>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</si>
  <si>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</si>
  <si>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</si>
  <si>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</si>
  <si>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</si>
  <si>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</si>
  <si>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</si>
  <si>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</si>
  <si>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</si>
  <si>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</si>
  <si>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</si>
  <si>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</si>
  <si>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</si>
  <si>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</si>
  <si>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</si>
  <si>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</si>
  <si>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</si>
  <si>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</si>
  <si>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</si>
  <si>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</si>
  <si>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</si>
  <si>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</si>
  <si>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</si>
  <si>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</si>
  <si>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</si>
  <si>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</si>
  <si>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</si>
  <si>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</si>
  <si>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</si>
  <si>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</si>
  <si>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</si>
  <si>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</si>
  <si>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</si>
  <si>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</si>
  <si>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</si>
  <si>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</si>
  <si>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</si>
  <si>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</si>
  <si>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</si>
  <si>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</si>
  <si>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</si>
  <si>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</si>
  <si>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</si>
  <si>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</si>
  <si>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</si>
  <si>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</si>
  <si>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</si>
  <si>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</si>
  <si>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</si>
  <si>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</si>
  <si>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</si>
  <si>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</si>
  <si>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</si>
  <si>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</si>
  <si>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</si>
  <si>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</si>
  <si>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</si>
  <si>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</si>
  <si>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</si>
  <si>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</si>
  <si>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</si>
  <si>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</si>
  <si>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</si>
  <si>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</si>
  <si>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</si>
  <si>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</si>
  <si>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</si>
  <si>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</si>
  <si>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</si>
  <si>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</si>
  <si>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</si>
  <si>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</si>
  <si>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</si>
  <si>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</si>
  <si>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</si>
  <si>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</si>
  <si>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</si>
  <si>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</si>
  <si>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</si>
  <si>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</si>
  <si>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</si>
  <si>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</si>
  <si>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</si>
  <si>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</si>
  <si>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</si>
  <si>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</si>
  <si>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</si>
  <si>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</si>
  <si>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</si>
  <si>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</si>
  <si>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</si>
  <si>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</si>
  <si>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</si>
  <si>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</si>
  <si>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</si>
  <si>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</si>
  <si>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</si>
  <si>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</si>
  <si>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</si>
  <si>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</si>
  <si>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</si>
  <si>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</si>
  <si>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</si>
  <si>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</si>
  <si>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</si>
  <si>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</si>
  <si>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</si>
  <si>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</si>
  <si>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</si>
  <si>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</si>
  <si>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</si>
  <si>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</si>
  <si>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</si>
  <si>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</si>
  <si>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</si>
  <si>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</si>
  <si>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</si>
  <si>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</si>
  <si>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</si>
  <si>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</si>
  <si>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</si>
  <si>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</si>
  <si>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</si>
  <si>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</si>
  <si>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</si>
  <si>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</si>
  <si>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</si>
  <si>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</si>
  <si>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</si>
  <si>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</si>
  <si>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</si>
  <si>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</si>
  <si>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</si>
  <si>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</si>
  <si>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</si>
  <si>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</si>
  <si>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</si>
  <si>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</si>
  <si>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</si>
  <si>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</si>
  <si>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</si>
  <si>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</si>
  <si>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</si>
  <si>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</si>
  <si>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</si>
  <si>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</si>
  <si>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</si>
  <si>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</si>
  <si>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</si>
  <si>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</si>
  <si>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</si>
  <si>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</si>
  <si>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</si>
  <si>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</si>
  <si>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</si>
  <si>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</si>
  <si>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</si>
  <si>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</si>
  <si>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</si>
  <si>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</si>
  <si>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</si>
  <si>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</si>
  <si>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</si>
  <si>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</si>
  <si>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</si>
  <si>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</si>
  <si>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</si>
  <si>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</si>
  <si>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</si>
  <si>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</si>
  <si>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</si>
  <si>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</si>
  <si>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</si>
  <si>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</si>
  <si>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</si>
  <si>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</si>
  <si>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</si>
  <si>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</si>
  <si>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</si>
  <si>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</si>
  <si>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</si>
  <si>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</si>
  <si>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</si>
  <si>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</si>
  <si>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</si>
  <si>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</si>
  <si>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</si>
  <si>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</si>
  <si>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</si>
  <si>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</si>
  <si>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</si>
  <si>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</si>
  <si>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</si>
  <si>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</si>
  <si>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</si>
  <si>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</si>
  <si>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</si>
  <si>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</si>
  <si>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</si>
  <si>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</si>
  <si>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</si>
  <si>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</si>
  <si>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</si>
  <si>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</si>
  <si>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</si>
  <si>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</si>
  <si>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</si>
  <si>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</si>
  <si>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</si>
  <si>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</si>
  <si>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</si>
  <si>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</si>
  <si>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</si>
  <si>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</si>
  <si>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</si>
  <si>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</si>
  <si>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</si>
  <si>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</si>
  <si>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</si>
  <si>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</si>
  <si>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</si>
  <si>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</si>
  <si>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</si>
  <si>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</si>
  <si>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</si>
  <si>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</si>
  <si>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</si>
  <si>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</si>
  <si>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</si>
  <si>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</si>
  <si>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</si>
  <si>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</si>
  <si>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</si>
  <si>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</si>
  <si>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</si>
  <si>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</si>
  <si>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</si>
  <si>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</si>
  <si>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</si>
  <si>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</si>
  <si>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</si>
  <si>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</si>
  <si>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</si>
  <si>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</si>
  <si>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</si>
  <si>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</si>
  <si>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</si>
  <si>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</si>
  <si>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</si>
  <si>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</si>
  <si>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</si>
  <si>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</si>
  <si>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</si>
  <si>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</si>
  <si>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</si>
  <si>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</si>
  <si>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</si>
  <si>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</si>
  <si>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</si>
  <si>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</si>
  <si>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</si>
  <si>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</si>
  <si>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</si>
  <si>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</si>
  <si>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</si>
  <si>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</si>
  <si>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</si>
  <si>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</si>
  <si>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</si>
  <si>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</si>
  <si>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</si>
  <si>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</si>
  <si>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</si>
  <si>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</si>
  <si>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</si>
  <si>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</si>
  <si>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</si>
  <si>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</si>
  <si>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</si>
  <si>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</si>
  <si>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</si>
  <si>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</si>
  <si>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</si>
  <si>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</si>
  <si>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</si>
  <si>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</si>
  <si>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</si>
  <si>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</si>
  <si>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</si>
  <si>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</si>
  <si>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</si>
  <si>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</si>
  <si>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</si>
  <si>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</si>
  <si>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</si>
  <si>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</si>
  <si>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</si>
  <si>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</si>
  <si>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</si>
  <si>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</si>
  <si>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</si>
  <si>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</si>
  <si>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</si>
  <si>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</si>
  <si>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</si>
  <si>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</si>
  <si>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</si>
  <si>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</si>
  <si>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</si>
  <si>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</si>
  <si>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</si>
  <si>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</si>
  <si>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</si>
  <si>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</si>
  <si>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</si>
  <si>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</si>
  <si>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</si>
  <si>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</si>
  <si>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</si>
  <si>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</si>
  <si>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</si>
  <si>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</si>
  <si>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</si>
  <si>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</si>
  <si>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</si>
  <si>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</si>
  <si>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</si>
  <si>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</si>
  <si>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</si>
  <si>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</si>
  <si>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</si>
  <si>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</si>
  <si>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</si>
  <si>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</si>
  <si>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</si>
  <si>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</si>
  <si>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</si>
  <si>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</si>
  <si>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</si>
  <si>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</si>
  <si>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</si>
  <si>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</si>
  <si>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</si>
  <si>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</si>
  <si>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</si>
  <si>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</si>
  <si>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</si>
  <si>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</si>
  <si>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</si>
  <si>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</si>
  <si>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</si>
  <si>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</si>
  <si>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</si>
  <si>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</si>
  <si>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</si>
  <si>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</si>
  <si>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</si>
  <si>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</si>
  <si>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</si>
  <si>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</si>
  <si>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</si>
  <si>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</si>
  <si>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</si>
  <si>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</si>
  <si>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</si>
  <si>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</si>
  <si>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</si>
  <si>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</si>
  <si>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</si>
  <si>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</si>
  <si>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</si>
  <si>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</si>
  <si>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</si>
  <si>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</si>
  <si>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</si>
  <si>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</si>
  <si>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</si>
  <si>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</si>
  <si>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</si>
  <si>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</si>
  <si>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</si>
  <si>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</si>
  <si>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</si>
  <si>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</si>
  <si>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</si>
  <si>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</si>
  <si>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</si>
  <si>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</si>
  <si>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</si>
  <si>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</si>
  <si>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</si>
  <si>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</si>
  <si>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</si>
  <si>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</si>
  <si>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</si>
  <si>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</si>
  <si>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</si>
  <si>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</si>
  <si>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</si>
  <si>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</si>
  <si>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</si>
  <si>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</si>
  <si>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</si>
  <si>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</si>
  <si>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</si>
  <si>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</si>
  <si>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</si>
  <si>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</si>
  <si>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</si>
  <si>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</si>
  <si>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</si>
  <si>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</si>
  <si>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</si>
  <si>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</si>
  <si>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</si>
  <si>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</si>
  <si>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</si>
  <si>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</si>
  <si>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</si>
  <si>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</si>
  <si>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</si>
  <si>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</si>
  <si>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</si>
  <si>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</si>
  <si>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</si>
  <si>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</si>
  <si>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</si>
  <si>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</si>
  <si>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</si>
  <si>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</si>
  <si>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</si>
  <si>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</si>
  <si>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</si>
  <si>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</si>
  <si>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</si>
  <si>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</si>
  <si>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</si>
  <si>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</si>
  <si>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</si>
  <si>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</si>
  <si>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</si>
  <si>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</si>
  <si>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</si>
  <si>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</si>
  <si>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</si>
  <si>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</si>
  <si>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</si>
  <si>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</si>
  <si>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</si>
  <si>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</si>
  <si>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</si>
  <si>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</si>
  <si>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</si>
  <si>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</si>
  <si>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</si>
  <si>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</si>
  <si>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</si>
  <si>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</si>
  <si>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</si>
  <si>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</si>
  <si>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</si>
  <si>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</si>
  <si>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</si>
  <si>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</si>
  <si>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</si>
  <si>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</si>
  <si>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</si>
  <si>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</si>
  <si>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</si>
  <si>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</si>
  <si>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</si>
  <si>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</si>
  <si>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</si>
  <si>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</si>
  <si>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</si>
  <si>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</si>
  <si>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</si>
  <si>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</si>
  <si>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</si>
  <si>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</si>
  <si>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</si>
  <si>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</si>
  <si>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</si>
  <si>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</si>
  <si>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</si>
  <si>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</si>
  <si>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</si>
  <si>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</si>
  <si>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</si>
  <si>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</si>
  <si>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</si>
  <si>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</si>
  <si>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</si>
  <si>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</si>
  <si>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</si>
  <si>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</si>
  <si>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</si>
  <si>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</si>
  <si>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</si>
  <si>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</si>
  <si>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</si>
  <si>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</si>
  <si>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</si>
  <si>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</si>
  <si>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</si>
  <si>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</si>
  <si>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</si>
  <si>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</si>
  <si>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</si>
  <si>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</si>
  <si>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</si>
  <si>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</si>
  <si>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</si>
  <si>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</si>
  <si>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</si>
  <si>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</si>
  <si>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</si>
  <si>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</si>
  <si>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</si>
  <si>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</si>
  <si>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</si>
  <si>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</si>
  <si>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</si>
  <si>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</si>
  <si>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</si>
  <si>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</si>
  <si>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</si>
  <si>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</si>
  <si>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</si>
  <si>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</si>
  <si>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</si>
  <si>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</si>
  <si>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</si>
  <si>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</si>
  <si>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</si>
  <si>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</si>
  <si>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</si>
  <si>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</si>
  <si>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</si>
  <si>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</si>
  <si>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</si>
  <si>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</si>
  <si>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</si>
  <si>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</si>
  <si>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</si>
  <si>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</si>
  <si>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</si>
  <si>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</si>
  <si>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</si>
  <si>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</si>
  <si>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</si>
  <si>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</si>
  <si>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</si>
  <si>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</si>
  <si>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</si>
  <si>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</si>
  <si>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</si>
  <si>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</si>
  <si>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</si>
  <si>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</si>
  <si>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</si>
  <si>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</si>
  <si>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</si>
  <si>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</si>
  <si>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</si>
  <si>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</si>
  <si>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</si>
  <si>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</si>
  <si>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</si>
  <si>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</si>
  <si>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</si>
  <si>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</si>
  <si>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</si>
  <si>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</si>
  <si>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</si>
  <si>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</si>
  <si>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</si>
  <si>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</si>
  <si>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</si>
  <si>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</si>
  <si>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</si>
  <si>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</si>
  <si>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</si>
  <si>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</si>
  <si>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</si>
  <si>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</si>
  <si>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</si>
  <si>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</si>
  <si>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</si>
  <si>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</si>
  <si>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</si>
  <si>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</si>
  <si>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</si>
  <si>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</si>
  <si>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</si>
  <si>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</si>
  <si>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</si>
  <si>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</si>
  <si>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</si>
  <si>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</si>
  <si>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</si>
  <si>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</si>
  <si>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</si>
  <si>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</si>
  <si>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</si>
  <si>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</si>
  <si>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</si>
  <si>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</si>
  <si>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</si>
  <si>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</si>
  <si>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</si>
  <si>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</si>
  <si>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</si>
  <si>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</si>
  <si>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</si>
  <si>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</si>
  <si>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</si>
  <si>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</si>
  <si>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</si>
  <si>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</si>
  <si>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</si>
  <si>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</si>
  <si>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</si>
  <si>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</si>
  <si>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</si>
  <si>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</si>
  <si>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</si>
  <si>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</si>
  <si>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</si>
  <si>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</si>
  <si>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</si>
  <si>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</si>
  <si>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</si>
  <si>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</si>
  <si>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</si>
  <si>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</si>
  <si>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</si>
  <si>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</si>
  <si>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</si>
  <si>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</si>
  <si>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</si>
  <si>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</si>
  <si>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</si>
  <si>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</si>
  <si>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</si>
  <si>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</si>
  <si>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</si>
  <si>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</si>
  <si>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</si>
  <si>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</si>
  <si>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</si>
  <si>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</si>
  <si>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</si>
  <si>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</si>
  <si>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</si>
  <si>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</si>
  <si>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</si>
  <si>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</si>
  <si>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</si>
  <si>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</si>
  <si>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</si>
  <si>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</si>
  <si>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</si>
  <si>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</si>
  <si>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</si>
  <si>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</si>
  <si>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</si>
  <si>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</si>
  <si>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</si>
  <si>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</si>
  <si>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</si>
  <si>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</si>
  <si>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</si>
  <si>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</si>
  <si>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</si>
  <si>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</si>
  <si>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</si>
  <si>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</si>
  <si>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</si>
  <si>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</si>
  <si>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</si>
  <si>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</si>
  <si>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</si>
  <si>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</si>
  <si>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</si>
  <si>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</si>
  <si>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</si>
  <si>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</si>
  <si>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</si>
  <si>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</si>
  <si>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</si>
  <si>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</si>
  <si>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</si>
  <si>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</si>
  <si>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</si>
  <si>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</si>
  <si>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</si>
  <si>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</si>
  <si>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</si>
  <si>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</si>
  <si>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</si>
  <si>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</si>
  <si>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</si>
  <si>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</si>
  <si>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</si>
  <si>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</si>
  <si>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</si>
  <si>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</si>
  <si>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</si>
  <si>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</si>
  <si>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</si>
  <si>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</si>
  <si>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</si>
  <si>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</si>
  <si>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</si>
  <si>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</si>
  <si>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</si>
  <si>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</si>
  <si>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</si>
  <si>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</si>
  <si>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</si>
  <si>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</si>
  <si>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</si>
  <si>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</si>
  <si>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</si>
  <si>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</si>
  <si>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</si>
  <si>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</si>
  <si>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</si>
  <si>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</si>
  <si>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</si>
  <si>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</si>
  <si>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</si>
  <si>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</si>
  <si>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</si>
  <si>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</si>
  <si>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</si>
  <si>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</si>
  <si>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</si>
  <si>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</si>
  <si>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</si>
  <si>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</si>
  <si>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</si>
  <si>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</si>
  <si>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</si>
  <si>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</si>
  <si>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</si>
  <si>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</si>
  <si>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</si>
  <si>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</si>
  <si>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</si>
  <si>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</si>
  <si>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</si>
  <si>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</si>
  <si>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</si>
  <si>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</si>
  <si>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</si>
  <si>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</si>
  <si>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</si>
  <si>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</si>
  <si>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</si>
  <si>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</si>
  <si>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</si>
  <si>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</si>
  <si>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</si>
  <si>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</si>
  <si>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</si>
  <si>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</si>
  <si>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</si>
  <si>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</si>
  <si>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</si>
  <si>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</si>
  <si>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</si>
  <si>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</si>
  <si>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</si>
  <si>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</si>
  <si>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</si>
  <si>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</si>
  <si>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</si>
  <si>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</si>
  <si>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</si>
  <si>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</si>
  <si>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</si>
  <si>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</si>
  <si>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</si>
  <si>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</si>
  <si>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</si>
  <si>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</si>
  <si>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</si>
  <si>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</si>
  <si>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</si>
  <si>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</si>
  <si>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</si>
  <si>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</si>
  <si>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</si>
  <si>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</si>
  <si>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</si>
  <si>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</si>
  <si>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</si>
  <si>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</si>
  <si>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</si>
  <si>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</si>
  <si>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</si>
  <si>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</si>
  <si>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</si>
  <si>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</si>
  <si>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</si>
  <si>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</si>
  <si>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</si>
  <si>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</si>
  <si>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</si>
  <si>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</si>
  <si>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</si>
  <si>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</si>
  <si>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</si>
  <si>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</si>
  <si>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</si>
  <si>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</si>
  <si>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</si>
  <si>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</si>
  <si>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</si>
  <si>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</si>
  <si>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</si>
  <si>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</si>
  <si>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</si>
  <si>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</si>
  <si>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</si>
  <si>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</si>
  <si>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</si>
  <si>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</si>
  <si>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</si>
  <si>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</si>
  <si>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</si>
  <si>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</si>
  <si>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</si>
  <si>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</si>
  <si>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</si>
  <si>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</si>
  <si>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</si>
  <si>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</si>
  <si>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</si>
  <si>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</si>
  <si>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</si>
  <si>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</si>
  <si>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</si>
  <si>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</si>
  <si>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</si>
  <si>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</si>
  <si>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</si>
  <si>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</si>
  <si>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</si>
  <si>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</si>
  <si>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</si>
  <si>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</si>
  <si>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</si>
  <si>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</si>
  <si>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</si>
  <si>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</si>
  <si>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</si>
  <si>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</si>
  <si>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</si>
  <si>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</si>
  <si>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</si>
  <si>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</si>
  <si>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</si>
  <si>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</si>
  <si>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</si>
  <si>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</si>
  <si>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</si>
  <si>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</si>
  <si>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</si>
  <si>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</si>
  <si>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</si>
  <si>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</si>
  <si>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</si>
  <si>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</si>
  <si>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</si>
  <si>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</si>
  <si>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</si>
  <si>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</si>
  <si>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</si>
  <si>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</si>
  <si>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</si>
  <si>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</si>
  <si>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</si>
  <si>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</si>
  <si>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</si>
  <si>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</si>
  <si>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</si>
  <si>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</si>
  <si>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</si>
  <si>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</si>
  <si>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</si>
  <si>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</si>
  <si>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</si>
  <si>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</si>
  <si>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</si>
  <si>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</si>
  <si>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</si>
  <si>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</si>
  <si>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</si>
  <si>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</si>
  <si>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</si>
  <si>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</si>
  <si>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</si>
  <si>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</si>
  <si>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</si>
  <si>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</si>
  <si>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</si>
  <si>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</si>
  <si>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</si>
  <si>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</si>
  <si>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</si>
  <si>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</si>
  <si>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</si>
  <si>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</si>
  <si>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</si>
  <si>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</si>
  <si>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</si>
  <si>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</si>
  <si>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</si>
  <si>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</si>
  <si>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</si>
  <si>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</si>
  <si>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</si>
  <si>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</si>
  <si>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</si>
  <si>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</si>
  <si>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</si>
  <si>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</si>
  <si>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</si>
  <si>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</si>
  <si>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</si>
  <si>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</si>
  <si>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</si>
  <si>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</si>
  <si>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</si>
  <si>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</si>
  <si>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</si>
  <si>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</si>
  <si>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</si>
  <si>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</si>
  <si>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</si>
  <si>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</si>
  <si>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</si>
  <si>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</si>
  <si>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</si>
  <si>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</si>
  <si>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</si>
  <si>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</si>
  <si>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</si>
  <si>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</si>
  <si>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</si>
  <si>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</si>
  <si>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</si>
  <si>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</si>
  <si>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</si>
  <si>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</si>
  <si>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</si>
  <si>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</si>
  <si>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</si>
  <si>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</si>
  <si>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</si>
  <si>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</si>
  <si>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</si>
  <si>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</si>
  <si>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</si>
  <si>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</si>
  <si>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</si>
  <si>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</si>
  <si>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</si>
  <si>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</si>
  <si>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</si>
  <si>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</si>
  <si>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</si>
  <si>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</si>
  <si>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</si>
  <si>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</si>
  <si>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</si>
  <si>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</si>
  <si>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</si>
  <si>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</si>
  <si>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</si>
  <si>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</si>
  <si>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</si>
  <si>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</si>
  <si>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</si>
  <si>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</si>
  <si>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</si>
  <si>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</si>
  <si>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</si>
  <si>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</si>
  <si>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</si>
  <si>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</si>
  <si>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</si>
  <si>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</si>
  <si>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</si>
  <si>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</si>
  <si>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</si>
  <si>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</si>
  <si>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</si>
  <si>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</si>
  <si>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</si>
  <si>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</si>
  <si>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</si>
  <si>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</si>
  <si>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</si>
  <si>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</si>
  <si>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</si>
  <si>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</si>
  <si>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</si>
  <si>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</si>
  <si>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</si>
  <si>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</si>
  <si>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</si>
  <si>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</si>
  <si>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</si>
  <si>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</si>
  <si>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</si>
  <si>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</si>
  <si>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</si>
  <si>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</si>
  <si>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</si>
  <si>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</si>
  <si>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</si>
  <si>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</si>
  <si>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</si>
  <si>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</si>
  <si>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</si>
  <si>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</si>
  <si>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</si>
  <si>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</si>
  <si>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</si>
  <si>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</si>
  <si>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</si>
  <si>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</si>
  <si>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</si>
  <si>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</si>
  <si>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</si>
  <si>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</si>
  <si>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</si>
  <si>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</si>
  <si>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</si>
  <si>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</si>
  <si>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</si>
  <si>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</si>
  <si>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</si>
  <si>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</si>
  <si>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</si>
  <si>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</si>
  <si>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</si>
  <si>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</si>
  <si>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</si>
  <si>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</si>
  <si>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</si>
  <si>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</si>
  <si>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</si>
  <si>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</si>
  <si>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</si>
  <si>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</si>
  <si>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</si>
  <si>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</si>
  <si>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</si>
  <si>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</si>
  <si>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</si>
  <si>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</si>
  <si>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</si>
  <si>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</si>
  <si>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</si>
  <si>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</si>
  <si>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</si>
  <si>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</si>
  <si>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</si>
  <si>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</si>
  <si>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</si>
  <si>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</si>
  <si>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</si>
  <si>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</si>
  <si>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</si>
  <si>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</si>
  <si>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</si>
  <si>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</si>
  <si>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</si>
  <si>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</si>
  <si>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</si>
  <si>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</si>
  <si>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</si>
  <si>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</si>
  <si>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</si>
  <si>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</si>
  <si>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</si>
  <si>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</si>
  <si>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</si>
  <si>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</si>
  <si>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</si>
  <si>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</si>
  <si>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</si>
  <si>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</si>
  <si>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</si>
  <si>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</si>
  <si>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</si>
  <si>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</si>
  <si>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</si>
  <si>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</si>
  <si>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</si>
  <si>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</si>
  <si>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</si>
  <si>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</si>
  <si>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</si>
  <si>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</si>
  <si>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</si>
  <si>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</si>
  <si>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</si>
  <si>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</si>
  <si>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</si>
  <si>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</si>
  <si>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</si>
  <si>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</si>
  <si>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</si>
  <si>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</si>
  <si>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</si>
  <si>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</si>
  <si>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</si>
  <si>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</si>
  <si>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</si>
  <si>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</si>
  <si>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</si>
  <si>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</si>
  <si>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</si>
  <si>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</si>
  <si>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</si>
  <si>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</si>
  <si>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</si>
  <si>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</si>
  <si>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</si>
  <si>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</si>
  <si>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</si>
  <si>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</si>
  <si>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</si>
  <si>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</si>
  <si>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</si>
  <si>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</si>
  <si>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</si>
  <si>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</si>
  <si>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</si>
  <si>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</si>
  <si>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</si>
  <si>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</si>
  <si>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</si>
  <si>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</si>
  <si>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</si>
  <si>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</si>
  <si>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</si>
  <si>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</si>
  <si>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</si>
  <si>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</si>
  <si>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</si>
  <si>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</si>
  <si>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</si>
  <si>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</si>
  <si>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</si>
  <si>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</si>
  <si>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</si>
  <si>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</si>
  <si>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</si>
  <si>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</si>
  <si>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</si>
  <si>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</si>
  <si>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</si>
  <si>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</si>
  <si>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</si>
  <si>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</si>
  <si>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</si>
  <si>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</si>
  <si>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</si>
  <si>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</si>
  <si>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</si>
  <si>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</si>
  <si>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</si>
  <si>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</si>
  <si>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</si>
  <si>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</si>
  <si>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</si>
  <si>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</si>
  <si>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</si>
  <si>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</si>
  <si>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</si>
  <si>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</si>
  <si>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</si>
  <si>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</si>
  <si>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</si>
  <si>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</si>
  <si>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</si>
  <si>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</si>
  <si>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</si>
  <si>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</si>
  <si>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</si>
  <si>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</si>
  <si>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</si>
  <si>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</si>
  <si>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</si>
  <si>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</si>
  <si>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</si>
  <si>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</si>
  <si>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</si>
  <si>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</si>
  <si>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</si>
  <si>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</si>
  <si>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</si>
  <si>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</si>
  <si>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</si>
  <si>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</si>
  <si>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</si>
  <si>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</si>
  <si>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</si>
  <si>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</si>
  <si>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</si>
  <si>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</si>
  <si>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</si>
  <si>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</si>
  <si>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</si>
  <si>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</si>
  <si>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</si>
  <si>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</si>
  <si>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</si>
  <si>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</si>
  <si>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</si>
  <si>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</si>
  <si>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</si>
  <si>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</si>
  <si>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</si>
  <si>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</si>
  <si>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</si>
  <si>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</si>
  <si>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</si>
  <si>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</si>
  <si>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</si>
  <si>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</si>
  <si>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</si>
  <si>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</si>
  <si>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</si>
  <si>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</si>
  <si>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</si>
  <si>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</si>
  <si>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</si>
  <si>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</si>
  <si>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</si>
  <si>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</si>
  <si>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</si>
  <si>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</si>
  <si>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</si>
  <si>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</si>
  <si>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</si>
  <si>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</si>
  <si>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</si>
  <si>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</si>
  <si>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</si>
  <si>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</si>
  <si>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</si>
  <si>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</si>
  <si>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</si>
  <si>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</si>
  <si>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</si>
  <si>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</si>
  <si>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</si>
  <si>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</si>
  <si>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</si>
  <si>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</si>
  <si>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</si>
  <si>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</si>
  <si>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</si>
  <si>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</si>
  <si>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</si>
  <si>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</si>
  <si>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</si>
  <si>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</si>
  <si>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</si>
  <si>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</si>
  <si>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</si>
  <si>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</si>
  <si>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</si>
  <si>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</si>
  <si>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</si>
  <si>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</si>
  <si>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</si>
  <si>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</si>
  <si>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</si>
  <si>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</si>
  <si>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</si>
  <si>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</si>
  <si>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</si>
  <si>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</si>
  <si>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</si>
  <si>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</si>
  <si>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</si>
  <si>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</si>
  <si>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</si>
  <si>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</si>
  <si>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</si>
  <si>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</si>
  <si>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</si>
  <si>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</si>
  <si>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</si>
  <si>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</si>
  <si>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</si>
  <si>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</si>
  <si>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</si>
  <si>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</si>
  <si>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</si>
  <si>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</si>
  <si>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</si>
  <si>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</si>
  <si>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</si>
  <si>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</si>
  <si>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</si>
  <si>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</si>
  <si>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</si>
  <si>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</si>
  <si>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</si>
  <si>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</si>
  <si>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</si>
  <si>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</si>
  <si>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</si>
  <si>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</si>
  <si>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</si>
  <si>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</si>
  <si>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</si>
  <si>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</si>
  <si>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</si>
  <si>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</si>
  <si>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</si>
  <si>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</si>
  <si>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</si>
  <si>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</si>
  <si>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</si>
  <si>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</si>
  <si>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</si>
  <si>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</si>
  <si>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</si>
  <si>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</si>
  <si>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</si>
  <si>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</si>
  <si>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</si>
  <si>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</si>
  <si>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</si>
  <si>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</si>
  <si>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</si>
  <si>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</si>
  <si>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</si>
  <si>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</si>
  <si>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</si>
  <si>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</si>
  <si>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</si>
  <si>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</si>
  <si>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</si>
  <si>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</si>
  <si>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</si>
  <si>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</si>
  <si>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</si>
  <si>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</si>
  <si>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</si>
  <si>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</si>
  <si>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</si>
  <si>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</si>
  <si>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</si>
  <si>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</si>
  <si>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</si>
  <si>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</si>
  <si>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</si>
  <si>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</si>
  <si>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</si>
  <si>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</si>
  <si>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</si>
  <si>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</si>
  <si>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</si>
  <si>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</si>
  <si>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</si>
  <si>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</si>
  <si>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</si>
  <si>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</si>
  <si>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</si>
  <si>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</si>
  <si>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</si>
  <si>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</si>
  <si>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</si>
  <si>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</si>
  <si>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</si>
  <si>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</si>
  <si>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</si>
  <si>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</si>
  <si>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</si>
  <si>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</si>
  <si>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</si>
  <si>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</si>
  <si>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</si>
  <si>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</si>
  <si>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</si>
  <si>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</si>
  <si>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</si>
  <si>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</si>
  <si>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</si>
  <si>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</si>
  <si>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</si>
  <si>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</si>
  <si>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</si>
  <si>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</si>
  <si>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</si>
  <si>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</si>
  <si>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</si>
  <si>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</si>
  <si>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</si>
  <si>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</si>
  <si>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</si>
  <si>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</si>
  <si>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</si>
  <si>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</si>
  <si>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</si>
  <si>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</si>
  <si>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</si>
  <si>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</si>
  <si>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</si>
  <si>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</si>
  <si>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</si>
  <si>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</si>
  <si>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</si>
  <si>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</si>
  <si>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</si>
  <si>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</si>
  <si>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</si>
  <si>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</si>
  <si>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</si>
  <si>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</si>
  <si>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</si>
  <si>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</si>
  <si>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</si>
  <si>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</si>
  <si>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</si>
  <si>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</si>
  <si>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</si>
  <si>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</si>
  <si>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</si>
  <si>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</si>
  <si>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</si>
  <si>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</si>
  <si>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</si>
  <si>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</si>
  <si>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</si>
  <si>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</si>
  <si>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</si>
  <si>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</si>
  <si>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</si>
  <si>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</si>
  <si>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</si>
  <si>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</si>
  <si>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</si>
  <si>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</si>
  <si>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</si>
  <si>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</si>
  <si>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</si>
  <si>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</si>
  <si>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</si>
  <si>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</si>
  <si>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</si>
  <si>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</si>
  <si>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</si>
  <si>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</si>
  <si>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</si>
  <si>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</si>
  <si>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</si>
  <si>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</si>
  <si>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</si>
  <si>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</si>
  <si>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</si>
  <si>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</si>
  <si>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</si>
  <si>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</si>
  <si>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</si>
  <si>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</si>
  <si>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</si>
  <si>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</si>
  <si>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</si>
  <si>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</si>
  <si>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</si>
  <si>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</si>
  <si>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</si>
  <si>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</si>
  <si>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</si>
  <si>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</si>
  <si>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</si>
  <si>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</si>
  <si>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</si>
  <si>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</si>
  <si>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</si>
  <si>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</si>
  <si>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</si>
  <si>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</si>
  <si>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</si>
  <si>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</si>
  <si>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</si>
  <si>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</si>
  <si>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</si>
  <si>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</si>
  <si>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</si>
  <si>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</si>
  <si>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</si>
  <si>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</si>
  <si>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</si>
  <si>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</si>
  <si>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</si>
  <si>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</si>
  <si>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</si>
  <si>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</si>
  <si>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</si>
  <si>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</si>
  <si>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</si>
  <si>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</si>
  <si>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</si>
  <si>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</si>
  <si>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</si>
  <si>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</si>
  <si>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</si>
  <si>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</si>
  <si>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</si>
  <si>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</si>
  <si>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</si>
  <si>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</si>
  <si>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</si>
  <si>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</si>
  <si>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</si>
  <si>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</si>
  <si>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</si>
  <si>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</si>
  <si>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</si>
  <si>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</si>
  <si>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</si>
  <si>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</si>
  <si>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</si>
  <si>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</si>
  <si>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</si>
  <si>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</si>
  <si>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</si>
  <si>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</si>
  <si>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</si>
  <si>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</si>
  <si>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</si>
  <si>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</si>
  <si>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</si>
  <si>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</si>
  <si>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</si>
  <si>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</si>
  <si>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</si>
  <si>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</si>
  <si>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</si>
  <si>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</si>
  <si>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</si>
  <si>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</si>
  <si>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</si>
  <si>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</si>
  <si>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</si>
  <si>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</si>
  <si>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</si>
  <si>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</si>
  <si>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</si>
  <si>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</si>
  <si>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</si>
  <si>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</si>
  <si>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</si>
  <si>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</si>
  <si>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</si>
  <si>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</si>
  <si>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</si>
  <si>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</si>
  <si>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</si>
  <si>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</si>
  <si>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</si>
  <si>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</si>
  <si>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</si>
  <si>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</si>
  <si>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</si>
  <si>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</si>
  <si>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</si>
  <si>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</si>
  <si>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</si>
  <si>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</si>
  <si>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</si>
  <si>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</si>
  <si>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</si>
  <si>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</si>
  <si>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</si>
  <si>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</si>
  <si>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</si>
  <si>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</si>
  <si>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</si>
  <si>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</si>
  <si>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</si>
  <si>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</si>
  <si>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</si>
  <si>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</si>
  <si>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</si>
  <si>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</si>
  <si>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</si>
  <si>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</si>
  <si>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</si>
  <si>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</si>
  <si>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</si>
  <si>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</si>
  <si>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</si>
  <si>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</si>
  <si>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</si>
  <si>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</si>
  <si>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</si>
  <si>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</si>
  <si>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</si>
  <si>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</si>
  <si>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</si>
  <si>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</si>
  <si>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</si>
  <si>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</si>
  <si>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</si>
  <si>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</si>
  <si>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</si>
  <si>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</si>
  <si>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</si>
  <si>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</si>
  <si>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</si>
  <si>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</si>
  <si>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</si>
  <si>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</si>
  <si>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</si>
  <si>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</si>
  <si>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</si>
  <si>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</si>
  <si>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</si>
  <si>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</si>
  <si>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</si>
  <si>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</si>
  <si>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</si>
  <si>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</si>
  <si>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</si>
  <si>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</si>
  <si>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</si>
  <si>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</si>
  <si>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</si>
  <si>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</si>
  <si>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</si>
  <si>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</si>
  <si>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</si>
  <si>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</si>
  <si>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</si>
  <si>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</si>
  <si>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</si>
  <si>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</si>
  <si>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</si>
  <si>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</si>
  <si>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</si>
  <si>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</si>
  <si>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</si>
  <si>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</si>
  <si>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</si>
  <si>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</si>
  <si>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</si>
  <si>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</si>
  <si>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</si>
  <si>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</si>
  <si>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</si>
  <si>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</si>
  <si>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</si>
  <si>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</si>
  <si>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</si>
  <si>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</si>
  <si>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</si>
  <si>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</si>
  <si>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</si>
  <si>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</si>
  <si>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</si>
  <si>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</si>
  <si>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</si>
  <si>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</si>
  <si>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</si>
  <si>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</si>
  <si>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</si>
  <si>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</si>
  <si>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</si>
  <si>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</si>
  <si>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</si>
  <si>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</si>
  <si>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</si>
  <si>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</si>
  <si>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</si>
  <si>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</si>
  <si>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</si>
  <si>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</si>
  <si>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</si>
  <si>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</si>
  <si>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</si>
  <si>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</si>
  <si>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</si>
  <si>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</si>
  <si>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</si>
  <si>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</si>
  <si>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</si>
  <si>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</si>
  <si>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</si>
  <si>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</si>
  <si>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</si>
  <si>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</si>
  <si>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</si>
  <si>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</si>
  <si>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</si>
  <si>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</si>
  <si>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</si>
  <si>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</si>
  <si>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</si>
  <si>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</si>
  <si>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</si>
  <si>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</si>
  <si>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</si>
  <si>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</si>
  <si>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</si>
  <si>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</si>
  <si>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</si>
  <si>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</si>
  <si>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</si>
  <si>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</si>
  <si>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</si>
  <si>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</si>
  <si>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</si>
  <si>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</si>
  <si>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</si>
  <si>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</si>
  <si>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</si>
  <si>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</si>
  <si>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</si>
  <si>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</si>
  <si>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</si>
  <si>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</si>
  <si>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</si>
  <si>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</si>
  <si>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</si>
  <si>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</si>
  <si>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</si>
  <si>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</si>
  <si>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</si>
  <si>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</si>
  <si>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</si>
  <si>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</si>
  <si>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</si>
  <si>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</si>
  <si>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</si>
  <si>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</si>
  <si>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</si>
  <si>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</si>
  <si>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</si>
  <si>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</si>
  <si>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</si>
  <si>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</si>
  <si>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</si>
  <si>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</si>
  <si>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</si>
  <si>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</si>
  <si>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</si>
  <si>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</si>
  <si>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</si>
  <si>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</si>
  <si>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</si>
  <si>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</si>
  <si>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</si>
  <si>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</si>
  <si>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</si>
  <si>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</si>
  <si>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</si>
  <si>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</si>
  <si>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</si>
  <si>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</si>
  <si>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</si>
  <si>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</si>
  <si>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</si>
  <si>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</si>
  <si>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</si>
  <si>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</si>
  <si>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</si>
  <si>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</si>
  <si>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</si>
  <si>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</si>
  <si>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</si>
  <si>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</si>
  <si>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</si>
  <si>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</si>
  <si>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</si>
  <si>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</si>
  <si>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</si>
  <si>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</si>
  <si>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</si>
  <si>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</si>
  <si>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</si>
  <si>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</si>
  <si>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</si>
  <si>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</si>
  <si>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</si>
  <si>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</si>
  <si>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</si>
  <si>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</si>
  <si>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</si>
  <si>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</si>
  <si>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</si>
  <si>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</si>
  <si>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</si>
  <si>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</si>
  <si>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</si>
  <si>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</si>
  <si>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</si>
  <si>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</si>
  <si>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</si>
  <si>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</si>
  <si>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</si>
  <si>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</si>
  <si>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</si>
  <si>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</si>
  <si>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</si>
  <si>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</si>
  <si>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</si>
  <si>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</si>
  <si>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</si>
  <si>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</si>
  <si>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</si>
  <si>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</si>
  <si>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</si>
  <si>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</si>
  <si>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</si>
  <si>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</si>
  <si>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</si>
  <si>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</si>
  <si>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</si>
  <si>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</si>
  <si>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</si>
  <si>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</si>
  <si>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</si>
  <si>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</si>
  <si>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</si>
  <si>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</si>
  <si>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</si>
  <si>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</si>
  <si>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</si>
  <si>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</si>
  <si>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</si>
  <si>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</si>
  <si>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</si>
  <si>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</si>
  <si>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</si>
  <si>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</si>
  <si>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</si>
  <si>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</si>
  <si>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</si>
  <si>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</si>
  <si>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</si>
  <si>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</si>
  <si>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</si>
  <si>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</si>
  <si>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</si>
  <si>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</si>
  <si>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</si>
  <si>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</si>
  <si>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</si>
  <si>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</si>
  <si>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</si>
  <si>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</si>
  <si>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</si>
  <si>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</si>
  <si>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</si>
  <si>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</si>
  <si>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</si>
  <si>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</si>
  <si>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</si>
  <si>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</si>
  <si>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</si>
  <si>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</si>
  <si>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</si>
  <si>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</si>
  <si>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</si>
  <si>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</si>
  <si>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</si>
  <si>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</si>
  <si>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</si>
  <si>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</si>
  <si>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</si>
  <si>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</si>
  <si>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</si>
  <si>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</si>
  <si>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</si>
  <si>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</si>
  <si>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</si>
  <si>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</si>
  <si>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</si>
  <si>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</si>
  <si>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</si>
  <si>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</si>
  <si>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</si>
  <si>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</si>
  <si>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</si>
  <si>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</si>
  <si>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</si>
  <si>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</si>
  <si>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</si>
  <si>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</si>
  <si>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</si>
  <si>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</si>
  <si>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</si>
  <si>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</si>
  <si>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</si>
  <si>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</si>
  <si>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</si>
  <si>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</si>
  <si>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</si>
  <si>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</si>
  <si>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</si>
  <si>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</si>
  <si>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</si>
  <si>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</si>
  <si>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</si>
  <si>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</si>
  <si>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</si>
  <si>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</si>
  <si>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</si>
  <si>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</si>
  <si>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</si>
  <si>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</si>
  <si>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</si>
  <si>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</si>
  <si>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</si>
  <si>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</si>
  <si>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</si>
  <si>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</si>
  <si>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</si>
  <si>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</si>
  <si>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</si>
  <si>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</si>
  <si>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</si>
  <si>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</si>
  <si>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</si>
  <si>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</si>
  <si>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</si>
  <si>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</si>
  <si>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</si>
  <si>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</si>
  <si>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</si>
  <si>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</si>
  <si>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</si>
  <si>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</si>
  <si>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</si>
  <si>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</si>
  <si>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</si>
  <si>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</si>
  <si>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</si>
  <si>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</si>
  <si>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</si>
  <si>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</si>
  <si>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</si>
  <si>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</si>
  <si>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</si>
  <si>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</si>
  <si>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</si>
  <si>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</si>
  <si>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</si>
  <si>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</si>
  <si>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</si>
  <si>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</si>
  <si>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</si>
  <si>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</si>
  <si>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</si>
  <si>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</si>
  <si>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</si>
  <si>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</si>
  <si>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</si>
  <si>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</si>
  <si>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</si>
  <si>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</si>
  <si>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</si>
  <si>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</si>
  <si>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</si>
  <si>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</si>
  <si>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</si>
  <si>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</si>
  <si>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</si>
  <si>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</si>
  <si>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</si>
  <si>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</si>
  <si>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</si>
  <si>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</si>
  <si>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</si>
  <si>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</si>
  <si>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</si>
  <si>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</si>
  <si>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</si>
  <si>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</si>
  <si>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</si>
  <si>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</si>
  <si>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</si>
  <si>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</si>
  <si>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</si>
  <si>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</si>
  <si>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</si>
  <si>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</si>
  <si>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</si>
  <si>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</si>
  <si>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</si>
  <si>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</si>
  <si>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</si>
  <si>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</si>
  <si>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</si>
  <si>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</si>
  <si>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</si>
  <si>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</si>
  <si>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</si>
  <si>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</si>
  <si>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</si>
  <si>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</si>
  <si>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</si>
  <si>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</si>
  <si>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</si>
  <si>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</si>
  <si>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</si>
  <si>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</si>
  <si>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</si>
  <si>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</si>
  <si>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</si>
  <si>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</si>
  <si>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</si>
  <si>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</si>
  <si>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</si>
  <si>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</si>
  <si>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</si>
  <si>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</si>
  <si>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</si>
  <si>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</si>
  <si>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</si>
  <si>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</si>
  <si>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</si>
  <si>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</si>
  <si>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</si>
  <si>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</si>
  <si>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</si>
  <si>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</si>
  <si>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</si>
  <si>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</si>
  <si>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</si>
  <si>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</si>
  <si>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</si>
  <si>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</si>
  <si>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</si>
  <si>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</si>
  <si>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</si>
  <si>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</si>
  <si>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</si>
  <si>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</si>
  <si>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</si>
  <si>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</si>
  <si>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</si>
  <si>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</si>
  <si>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</si>
  <si>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</si>
  <si>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</si>
  <si>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</si>
  <si>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</si>
  <si>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</si>
  <si>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</si>
  <si>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</si>
  <si>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</si>
  <si>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</si>
  <si>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</si>
  <si>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</si>
  <si>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</si>
  <si>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</si>
  <si>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</si>
  <si>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</si>
  <si>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</si>
  <si>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</si>
  <si>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</si>
  <si>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</si>
  <si>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</si>
  <si>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</si>
  <si>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</si>
  <si>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</si>
  <si>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</si>
  <si>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</si>
  <si>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</si>
  <si>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</si>
  <si>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</si>
  <si>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</si>
  <si>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</si>
  <si>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</si>
  <si>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</si>
  <si>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</si>
  <si>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</si>
  <si>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</si>
  <si>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</si>
  <si>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</si>
  <si>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</si>
  <si>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</si>
  <si>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</si>
  <si>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</si>
  <si>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</si>
  <si>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</si>
  <si>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</si>
  <si>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</si>
  <si>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</si>
  <si>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</si>
  <si>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</si>
  <si>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</si>
  <si>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</si>
  <si>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</si>
  <si>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</si>
  <si>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</si>
  <si>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</si>
  <si>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</si>
  <si>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</si>
  <si>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</si>
  <si>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</si>
  <si>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</si>
  <si>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</si>
  <si>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</si>
  <si>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</si>
  <si>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</si>
  <si>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</si>
  <si>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</si>
  <si>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</si>
  <si>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</si>
  <si>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</si>
  <si>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</si>
  <si>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</si>
  <si>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</si>
  <si>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</si>
  <si>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</si>
  <si>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</si>
  <si>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</si>
  <si>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</si>
  <si>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</si>
  <si>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</si>
  <si>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</si>
  <si>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</si>
  <si>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</si>
  <si>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</si>
  <si>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</si>
  <si>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</si>
  <si>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</si>
  <si>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</si>
  <si>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</si>
  <si>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</si>
  <si>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</si>
  <si>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</si>
  <si>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</si>
  <si>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</si>
  <si>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</si>
  <si>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</si>
  <si>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</si>
  <si>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</si>
  <si>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</si>
  <si>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</si>
  <si>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</si>
  <si>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</si>
  <si>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</si>
  <si>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</si>
  <si>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</si>
  <si>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</si>
  <si>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</si>
  <si>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</si>
  <si>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</si>
  <si>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</si>
  <si>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</si>
  <si>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</si>
  <si>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</si>
  <si>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</si>
  <si>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</si>
  <si>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</si>
  <si>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</si>
  <si>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</si>
  <si>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</si>
  <si>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</si>
  <si>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</si>
  <si>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</si>
  <si>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</si>
  <si>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</si>
  <si>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</si>
  <si>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</si>
  <si>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</si>
  <si>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</si>
  <si>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</si>
  <si>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</si>
  <si>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</si>
  <si>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</si>
  <si>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</si>
  <si>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</si>
  <si>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</si>
  <si>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</si>
  <si>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</si>
  <si>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</si>
  <si>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</si>
  <si>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</si>
  <si>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</si>
  <si>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</si>
  <si>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</si>
  <si>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</si>
  <si>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</si>
  <si>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</si>
  <si>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</si>
  <si>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</si>
  <si>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</si>
  <si>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</si>
  <si>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</si>
  <si>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</si>
  <si>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</si>
  <si>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</si>
  <si>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</si>
  <si>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</si>
  <si>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</si>
  <si>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</si>
  <si>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</si>
  <si>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</si>
  <si>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</si>
  <si>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</si>
  <si>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</si>
  <si>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</si>
  <si>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</si>
  <si>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</si>
  <si>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</si>
  <si>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</si>
  <si>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</si>
  <si>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</si>
  <si>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</si>
  <si>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</si>
  <si>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</si>
  <si>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</si>
  <si>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</si>
  <si>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</si>
  <si>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</si>
  <si>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</si>
  <si>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</si>
  <si>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</si>
  <si>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</si>
  <si>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</si>
  <si>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</si>
  <si>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</si>
  <si>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</si>
  <si>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</si>
  <si>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</si>
  <si>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</si>
  <si>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</si>
  <si>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</si>
  <si>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</si>
  <si>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</si>
  <si>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</si>
  <si>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</si>
  <si>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</si>
  <si>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</si>
  <si>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</si>
  <si>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</si>
  <si>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</si>
  <si>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</si>
  <si>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</si>
  <si>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</si>
  <si>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</si>
  <si>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</si>
  <si>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</si>
  <si>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</si>
  <si>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</si>
  <si>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</si>
  <si>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</si>
  <si>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</si>
  <si>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</si>
  <si>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</si>
  <si>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</si>
  <si>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</si>
  <si>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</si>
  <si>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</si>
  <si>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</si>
  <si>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</si>
  <si>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</si>
  <si>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</si>
  <si>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</si>
  <si>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</si>
  <si>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</si>
  <si>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</si>
  <si>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</si>
  <si>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</si>
  <si>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</si>
  <si>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</si>
  <si>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</si>
  <si>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</si>
  <si>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</si>
  <si>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</si>
  <si>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</si>
  <si>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</si>
  <si>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</si>
  <si>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</si>
  <si>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</si>
  <si>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</si>
  <si>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</si>
  <si>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</si>
  <si>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</si>
  <si>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</si>
  <si>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</si>
  <si>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</si>
  <si>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</si>
  <si>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</si>
  <si>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</si>
  <si>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</si>
  <si>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</si>
  <si>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</si>
  <si>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</si>
  <si>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</si>
  <si>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</si>
  <si>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</si>
  <si>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</si>
  <si>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</si>
  <si>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</si>
  <si>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</si>
  <si>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</si>
  <si>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</si>
  <si>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</si>
  <si>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</si>
  <si>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</si>
  <si>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</si>
  <si>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</si>
  <si>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</si>
  <si>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</si>
  <si>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</si>
  <si>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</si>
  <si>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</si>
  <si>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</si>
  <si>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</si>
  <si>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</si>
  <si>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</si>
  <si>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</si>
  <si>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</si>
  <si>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</si>
  <si>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</si>
  <si>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</si>
  <si>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</si>
  <si>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</si>
  <si>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</si>
  <si>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</si>
  <si>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</si>
  <si>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</si>
  <si>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</si>
  <si>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</si>
  <si>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</si>
  <si>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</si>
  <si>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</si>
  <si>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</si>
  <si>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</si>
  <si>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</si>
  <si>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</si>
  <si>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</si>
  <si>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</si>
  <si>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</si>
  <si>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</si>
  <si>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</si>
  <si>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</si>
  <si>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</si>
  <si>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</si>
  <si>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</si>
  <si>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</si>
  <si>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</si>
  <si>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</si>
  <si>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</si>
  <si>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</si>
  <si>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</si>
  <si>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</si>
  <si>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</si>
  <si>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</si>
  <si>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</si>
  <si>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</si>
  <si>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</si>
  <si>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</si>
  <si>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</si>
  <si>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</si>
  <si>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</si>
  <si>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</si>
  <si>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</si>
  <si>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</si>
  <si>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</si>
  <si>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</si>
  <si>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</si>
  <si>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</si>
  <si>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</si>
  <si>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</si>
  <si>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</si>
  <si>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</si>
  <si>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</si>
  <si>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</si>
  <si>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</si>
  <si>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</si>
  <si>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</si>
  <si>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</si>
  <si>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</si>
  <si>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</si>
  <si>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</si>
  <si>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</si>
  <si>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</si>
  <si>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</si>
  <si>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</si>
  <si>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</si>
  <si>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</si>
  <si>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</si>
  <si>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</si>
  <si>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</si>
  <si>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</si>
  <si>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</si>
  <si>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</si>
  <si>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</si>
  <si>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</si>
  <si>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</si>
  <si>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</si>
  <si>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</si>
  <si>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</si>
  <si>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</si>
  <si>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</si>
  <si>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</si>
  <si>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</si>
  <si>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</si>
  <si>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</si>
  <si>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</si>
  <si>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</si>
  <si>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</si>
  <si>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</si>
  <si>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</si>
  <si>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</si>
  <si>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</si>
  <si>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</si>
  <si>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</si>
  <si>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</si>
  <si>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</si>
  <si>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</si>
  <si>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</si>
  <si>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</si>
  <si>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</si>
  <si>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</si>
  <si>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</si>
  <si>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</si>
  <si>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</si>
  <si>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</si>
  <si>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</si>
  <si>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</si>
  <si>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</si>
  <si>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</si>
  <si>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</si>
  <si>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</si>
  <si>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</si>
  <si>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</si>
  <si>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</si>
  <si>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</si>
  <si>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</si>
  <si>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</si>
  <si>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</si>
  <si>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</si>
  <si>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</si>
  <si>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</si>
  <si>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</si>
  <si>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</si>
  <si>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</si>
  <si>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</si>
  <si>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</si>
  <si>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</si>
  <si>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</si>
  <si>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</si>
  <si>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</si>
  <si>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</si>
  <si>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</si>
  <si>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</si>
  <si>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</si>
  <si>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</si>
  <si>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</si>
  <si>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</si>
  <si>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</si>
  <si>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</si>
  <si>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</si>
  <si>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</si>
  <si>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</si>
  <si>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</si>
  <si>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</si>
  <si>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</si>
  <si>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</si>
  <si>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</si>
  <si>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</si>
  <si>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</si>
  <si>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</si>
  <si>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</si>
  <si>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</si>
  <si>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</si>
  <si>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</si>
  <si>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</si>
  <si>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</si>
  <si>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</si>
  <si>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</si>
  <si>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</si>
  <si>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</si>
  <si>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</si>
  <si>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</si>
  <si>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</si>
  <si>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</si>
  <si>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</si>
  <si>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</si>
  <si>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</si>
  <si>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</si>
  <si>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</si>
  <si>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</si>
  <si>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</si>
  <si>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</si>
  <si>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</si>
  <si>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</si>
  <si>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</si>
  <si>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</si>
  <si>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</si>
  <si>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</si>
  <si>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</si>
  <si>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</si>
  <si>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</si>
  <si>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</si>
  <si>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</si>
  <si>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</si>
  <si>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</si>
  <si>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</si>
  <si>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</si>
  <si>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</si>
  <si>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</si>
  <si>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</si>
  <si>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</si>
  <si>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</si>
  <si>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</si>
  <si>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</si>
  <si>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</si>
  <si>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</si>
  <si>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</si>
  <si>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</si>
  <si>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</si>
  <si>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</si>
  <si>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</si>
  <si>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</si>
  <si>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</si>
  <si>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</si>
  <si>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</si>
  <si>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</si>
  <si>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</si>
  <si>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</si>
  <si>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</si>
  <si>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</si>
  <si>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</si>
  <si>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</si>
  <si>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</si>
  <si>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</si>
  <si>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</si>
  <si>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</si>
  <si>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</si>
  <si>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</si>
  <si>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</si>
  <si>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</si>
  <si>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</si>
  <si>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</si>
  <si>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</si>
  <si>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</si>
  <si>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</si>
  <si>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</si>
  <si>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</si>
  <si>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</si>
  <si>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</si>
  <si>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</si>
  <si>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</si>
  <si>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</si>
  <si>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</si>
  <si>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</si>
  <si>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</si>
  <si>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</si>
  <si>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</si>
  <si>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</si>
  <si>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</si>
  <si>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</si>
  <si>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</si>
  <si>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</si>
  <si>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</si>
  <si>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</si>
  <si>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</si>
  <si>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</si>
  <si>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</si>
  <si>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</si>
  <si>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</si>
  <si>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</si>
  <si>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</si>
  <si>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</si>
  <si>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</si>
  <si>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</si>
  <si>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</si>
  <si>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</si>
  <si>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</si>
  <si>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</si>
  <si>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</si>
  <si>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</si>
  <si>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</si>
  <si>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</si>
  <si>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</si>
  <si>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</si>
  <si>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</si>
  <si>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</si>
  <si>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</si>
  <si>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</si>
  <si>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</si>
  <si>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</si>
  <si>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</si>
  <si>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</si>
  <si>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</si>
  <si>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</si>
  <si>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</si>
  <si>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</si>
  <si>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</si>
  <si>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</si>
  <si>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</si>
  <si>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</si>
  <si>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</si>
  <si>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</si>
  <si>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</si>
  <si>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</si>
  <si>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</si>
  <si>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</si>
  <si>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</si>
  <si>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</si>
  <si>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</si>
  <si>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</si>
  <si>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</si>
  <si>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</si>
  <si>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</si>
  <si>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</si>
  <si>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</si>
  <si>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</si>
  <si>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</si>
  <si>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</si>
  <si>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</si>
  <si>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</si>
  <si>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</si>
  <si>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</si>
  <si>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</si>
  <si>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</si>
  <si>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</si>
  <si>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</si>
  <si>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</si>
  <si>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</si>
  <si>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</si>
  <si>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</si>
  <si>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</si>
  <si>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</si>
  <si>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</si>
  <si>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</si>
  <si>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</si>
  <si>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</si>
  <si>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</si>
  <si>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</si>
  <si>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</si>
  <si>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</si>
  <si>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</si>
  <si>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</si>
  <si>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</si>
  <si>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</si>
  <si>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</si>
  <si>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</si>
  <si>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</si>
  <si>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</si>
  <si>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</si>
  <si>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</si>
  <si>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</si>
  <si>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</si>
  <si>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</si>
  <si>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</si>
  <si>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</si>
  <si>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</si>
  <si>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</si>
  <si>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</si>
  <si>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</si>
  <si>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</si>
  <si>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</si>
  <si>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</si>
  <si>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</si>
  <si>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</si>
  <si>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</si>
  <si>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</si>
  <si>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</si>
  <si>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</si>
  <si>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</si>
  <si>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</si>
  <si>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</si>
  <si>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</si>
  <si>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</si>
  <si>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</si>
  <si>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</si>
  <si>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</si>
  <si>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</si>
  <si>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</si>
  <si>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</si>
  <si>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</si>
  <si>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</si>
  <si>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</si>
  <si>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</si>
  <si>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</si>
  <si>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</si>
  <si>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</si>
  <si>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</si>
  <si>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</si>
  <si>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</si>
  <si>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</si>
  <si>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</si>
  <si>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</si>
  <si>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</si>
  <si>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</si>
  <si>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</si>
  <si>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</si>
  <si>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</si>
  <si>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</si>
  <si>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</si>
  <si>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</si>
  <si>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</si>
  <si>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</si>
  <si>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</si>
  <si>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</si>
  <si>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</si>
  <si>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</si>
  <si>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</si>
  <si>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</si>
  <si>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</si>
  <si>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</si>
  <si>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</si>
  <si>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</si>
  <si>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</si>
  <si>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</si>
  <si>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</si>
  <si>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</si>
  <si>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</si>
  <si>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</si>
  <si>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</si>
  <si>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</si>
  <si>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</si>
  <si>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</si>
  <si>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</si>
  <si>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</si>
  <si>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</si>
  <si>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</si>
  <si>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</si>
  <si>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</si>
  <si>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</si>
  <si>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</si>
  <si>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</si>
  <si>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</si>
  <si>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</si>
  <si>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</si>
  <si>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</si>
  <si>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</si>
  <si>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</si>
  <si>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</si>
  <si>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</si>
  <si>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</si>
  <si>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</si>
  <si>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</si>
  <si>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</si>
  <si>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</si>
  <si>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</si>
  <si>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</si>
  <si>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</si>
  <si>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</si>
  <si>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</si>
  <si>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</si>
  <si>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</si>
  <si>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</si>
  <si>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</si>
  <si>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</si>
  <si>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</si>
  <si>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</si>
  <si>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</si>
  <si>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</si>
  <si>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</si>
  <si>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</si>
  <si>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</si>
  <si>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</si>
  <si>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</si>
  <si>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</si>
  <si>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</si>
  <si>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</si>
  <si>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</si>
  <si>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</si>
  <si>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</si>
  <si>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</si>
  <si>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</si>
  <si>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</si>
  <si>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</si>
  <si>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</si>
  <si>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</si>
  <si>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</si>
  <si>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</si>
  <si>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</si>
  <si>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</si>
  <si>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</si>
  <si>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</si>
  <si>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</si>
  <si>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</si>
  <si>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</si>
  <si>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</si>
  <si>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</si>
  <si>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</si>
  <si>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</si>
  <si>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</si>
  <si>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</si>
  <si>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</si>
  <si>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</si>
  <si>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</si>
  <si>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</si>
  <si>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</si>
  <si>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</si>
  <si>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</si>
  <si>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</si>
  <si>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</si>
  <si>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</si>
  <si>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</si>
  <si>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</si>
  <si>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</si>
  <si>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</si>
  <si>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</si>
  <si>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</si>
  <si>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</si>
  <si>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</si>
  <si>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</si>
  <si>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</si>
  <si>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</si>
  <si>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</si>
  <si>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</si>
  <si>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</si>
  <si>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</si>
  <si>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</si>
  <si>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</si>
  <si>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</si>
  <si>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</si>
  <si>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</si>
  <si>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</si>
  <si>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</si>
  <si>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</si>
  <si>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</si>
  <si>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</si>
  <si>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</si>
  <si>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</si>
  <si>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</si>
  <si>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</si>
  <si>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</si>
  <si>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</si>
  <si>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</si>
  <si>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</si>
  <si>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</si>
  <si>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</si>
  <si>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</si>
  <si>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</si>
  <si>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</si>
  <si>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</si>
  <si>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</si>
  <si>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</si>
  <si>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</si>
  <si>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</si>
  <si>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</si>
  <si>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</si>
  <si>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</si>
  <si>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</si>
  <si>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</si>
  <si>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</si>
  <si>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</si>
  <si>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</si>
  <si>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</si>
  <si>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</si>
  <si>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</si>
  <si>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</si>
  <si>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</si>
  <si>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</si>
  <si>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</si>
  <si>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</si>
  <si>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</si>
  <si>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</si>
  <si>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</si>
  <si>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</si>
  <si>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</si>
  <si>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</si>
  <si>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</si>
  <si>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</si>
  <si>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</si>
  <si>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</si>
  <si>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</si>
  <si>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</si>
  <si>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</si>
  <si>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</si>
  <si>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</si>
  <si>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</si>
  <si>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</si>
  <si>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</si>
  <si>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</si>
  <si>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</si>
  <si>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</si>
  <si>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</si>
  <si>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</si>
  <si>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</si>
  <si>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</si>
  <si>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</si>
  <si>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</si>
  <si>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</si>
  <si>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</si>
  <si>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</si>
  <si>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</si>
  <si>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</si>
  <si>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</si>
  <si>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</si>
  <si>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</si>
  <si>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</si>
  <si>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</si>
  <si>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</si>
  <si>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</si>
  <si>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</si>
  <si>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</si>
  <si>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</si>
  <si>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</si>
  <si>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</si>
  <si>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</si>
  <si>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</si>
  <si>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</si>
  <si>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</si>
  <si>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</si>
  <si>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</si>
  <si>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</si>
  <si>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</si>
  <si>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</si>
  <si>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</si>
  <si>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</si>
  <si>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</si>
  <si>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</si>
  <si>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</si>
  <si>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</si>
  <si>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</si>
  <si>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</si>
  <si>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</si>
  <si>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</si>
  <si>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</si>
  <si>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</si>
  <si>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</si>
  <si>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</si>
  <si>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</si>
  <si>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</si>
  <si>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</si>
  <si>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</si>
  <si>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</si>
  <si>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</si>
  <si>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</si>
  <si>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</si>
  <si>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</si>
  <si>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</si>
  <si>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</si>
  <si>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</si>
  <si>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</si>
  <si>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</si>
  <si>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</si>
  <si>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</si>
  <si>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</si>
  <si>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</si>
  <si>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</si>
  <si>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</si>
  <si>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</si>
  <si>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</si>
  <si>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</si>
  <si>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</si>
  <si>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</si>
  <si>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</si>
  <si>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</si>
  <si>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</si>
  <si>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</si>
  <si>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</si>
  <si>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</si>
  <si>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</si>
  <si>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</si>
  <si>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</si>
  <si>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</si>
  <si>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</si>
  <si>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</si>
  <si>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</si>
  <si>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</si>
  <si>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</si>
  <si>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</si>
  <si>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</si>
  <si>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</si>
  <si>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</si>
  <si>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</si>
  <si>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</si>
  <si>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</si>
  <si>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</si>
  <si>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</si>
  <si>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</si>
  <si>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</si>
  <si>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</si>
  <si>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</si>
  <si>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</si>
  <si>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</si>
  <si>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</si>
  <si>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</si>
  <si>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</si>
  <si>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</si>
  <si>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</si>
  <si>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</si>
  <si>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</si>
  <si>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</si>
  <si>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</si>
  <si>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</si>
  <si>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</si>
  <si>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</si>
  <si>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</si>
  <si>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</si>
  <si>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</si>
  <si>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</si>
  <si>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</si>
  <si>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</si>
  <si>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</si>
  <si>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</si>
  <si>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</si>
  <si>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</si>
  <si>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</si>
  <si>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</si>
  <si>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</si>
  <si>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</si>
  <si>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</si>
  <si>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</si>
  <si>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</si>
  <si>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</si>
  <si>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</si>
  <si>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</si>
  <si>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</si>
  <si>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</si>
  <si>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</si>
  <si>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</si>
  <si>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</si>
  <si>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</si>
  <si>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</si>
  <si>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</si>
  <si>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</si>
  <si>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</si>
  <si>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</si>
  <si>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</si>
  <si>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</si>
  <si>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</si>
  <si>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</si>
  <si>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</si>
  <si>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</si>
  <si>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</si>
  <si>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</si>
  <si>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</si>
  <si>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</si>
  <si>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</si>
  <si>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</si>
  <si>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</si>
  <si>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</si>
  <si>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</si>
  <si>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</si>
  <si>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</si>
  <si>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</si>
  <si>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</si>
  <si>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</si>
  <si>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</si>
  <si>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</si>
  <si>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</si>
  <si>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</si>
  <si>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</si>
  <si>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</si>
  <si>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</si>
  <si>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</si>
  <si>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</si>
  <si>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</si>
  <si>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</si>
  <si>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</si>
  <si>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</si>
  <si>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</si>
  <si>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</si>
  <si>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</si>
  <si>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</si>
  <si>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</si>
  <si>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</si>
  <si>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</si>
  <si>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</si>
  <si>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</si>
  <si>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</si>
  <si>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</si>
  <si>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</si>
  <si>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</si>
  <si>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</si>
  <si>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</si>
  <si>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</si>
  <si>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</si>
  <si>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</si>
  <si>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</si>
  <si>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</si>
  <si>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</si>
  <si>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</si>
  <si>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</si>
  <si>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</si>
  <si>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</si>
  <si>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</si>
  <si>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</si>
  <si>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</si>
  <si>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</si>
  <si>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</si>
  <si>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</si>
  <si>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</si>
  <si>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</si>
  <si>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</si>
  <si>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</si>
  <si>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</si>
  <si>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</si>
  <si>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</si>
  <si>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</si>
  <si>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</si>
  <si>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</si>
  <si>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</si>
  <si>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</si>
  <si>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</si>
  <si>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</si>
  <si>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</si>
  <si>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</si>
  <si>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</si>
  <si>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</si>
  <si>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</si>
  <si>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</si>
  <si>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</si>
  <si>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</si>
  <si>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</si>
  <si>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</si>
  <si>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</si>
  <si>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</si>
  <si>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</si>
  <si>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</si>
  <si>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</si>
  <si>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</si>
  <si>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</si>
  <si>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</si>
  <si>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</si>
  <si>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</si>
  <si>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</si>
  <si>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</si>
  <si>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</si>
  <si>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</si>
  <si>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</si>
  <si>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</si>
  <si>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</si>
  <si>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</si>
  <si>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</si>
  <si>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</si>
  <si>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</si>
  <si>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</si>
  <si>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</si>
  <si>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</si>
  <si>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</si>
  <si>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</si>
  <si>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</si>
  <si>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</si>
  <si>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</si>
  <si>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</si>
  <si>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</si>
  <si>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</si>
  <si>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</si>
  <si>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</si>
  <si>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</si>
  <si>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</si>
  <si>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</si>
  <si>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</si>
  <si>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</si>
  <si>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</si>
  <si>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</si>
  <si>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</si>
  <si>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</si>
  <si>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</si>
  <si>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</si>
  <si>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</si>
  <si>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</si>
  <si>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</si>
  <si>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</si>
  <si>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</si>
  <si>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</si>
  <si>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</si>
  <si>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</si>
  <si>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</si>
  <si>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</si>
  <si>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</si>
  <si>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</si>
  <si>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</si>
  <si>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</si>
  <si>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</si>
  <si>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</si>
  <si>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</si>
  <si>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</si>
  <si>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</si>
  <si>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</si>
  <si>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</si>
  <si>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</si>
  <si>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</si>
  <si>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</si>
  <si>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</si>
  <si>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</si>
  <si>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</si>
  <si>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</si>
  <si>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</si>
  <si>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</si>
  <si>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</si>
  <si>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</si>
  <si>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</si>
  <si>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</si>
  <si>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</si>
  <si>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</si>
  <si>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</si>
  <si>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</si>
  <si>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</si>
  <si>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</si>
  <si>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</si>
  <si>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</si>
  <si>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</si>
  <si>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</si>
  <si>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</si>
  <si>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</si>
  <si>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</si>
  <si>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</si>
  <si>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</si>
  <si>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</si>
  <si>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</si>
  <si>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</si>
  <si>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</si>
  <si>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</si>
  <si>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</si>
  <si>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</si>
  <si>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</si>
  <si>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</si>
  <si>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</si>
  <si>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</si>
  <si>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</si>
  <si>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</si>
  <si>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</si>
  <si>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</si>
  <si>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</si>
  <si>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</si>
  <si>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</si>
  <si>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</si>
  <si>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</si>
  <si>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</si>
  <si>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</si>
  <si>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</si>
  <si>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</si>
  <si>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</si>
  <si>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</si>
  <si>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</si>
  <si>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</si>
  <si>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</si>
  <si>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</si>
  <si>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</si>
  <si>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</si>
  <si>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</si>
  <si>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</si>
  <si>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</si>
  <si>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</si>
  <si>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</si>
  <si>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</si>
  <si>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</si>
  <si>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</si>
  <si>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</si>
  <si>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</si>
  <si>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</si>
  <si>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</si>
  <si>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</si>
  <si>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</si>
  <si>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</si>
  <si>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</si>
  <si>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</si>
  <si>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</si>
  <si>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</si>
  <si>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</si>
  <si>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</si>
  <si>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</si>
  <si>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</si>
  <si>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</si>
  <si>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</si>
  <si>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</si>
  <si>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</si>
  <si>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</si>
  <si>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</si>
  <si>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</si>
  <si>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</si>
  <si>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</si>
  <si>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</si>
  <si>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</si>
  <si>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</si>
  <si>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</si>
  <si>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</si>
  <si>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</si>
  <si>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</si>
  <si>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</si>
  <si>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</si>
  <si>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</si>
  <si>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</si>
  <si>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</si>
  <si>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</si>
  <si>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</si>
  <si>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</si>
  <si>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</si>
  <si>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</si>
  <si>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</si>
  <si>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</si>
  <si>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</si>
  <si>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</si>
  <si>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</si>
  <si>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</si>
  <si>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</si>
  <si>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</si>
  <si>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</si>
  <si>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</si>
  <si>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</si>
  <si>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</si>
  <si>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</si>
  <si>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</si>
  <si>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</si>
  <si>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</si>
  <si>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</si>
  <si>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</si>
  <si>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</si>
  <si>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</si>
  <si>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</si>
  <si>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</si>
  <si>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</si>
  <si>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</si>
  <si>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</si>
  <si>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</si>
  <si>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</si>
  <si>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</si>
  <si>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</si>
  <si>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</si>
  <si>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</si>
  <si>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</si>
  <si>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</si>
  <si>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</si>
  <si>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</si>
  <si>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</si>
  <si>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</si>
  <si>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</si>
  <si>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</si>
  <si>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</si>
  <si>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</si>
  <si>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</si>
  <si>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</si>
  <si>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</si>
  <si>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</si>
  <si>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</si>
  <si>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</si>
  <si>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</si>
  <si>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</si>
  <si>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</si>
  <si>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</si>
  <si>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</si>
  <si>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</si>
  <si>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</si>
  <si>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</si>
  <si>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</si>
  <si>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</si>
  <si>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</si>
  <si>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</si>
  <si>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</si>
  <si>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</si>
  <si>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</si>
  <si>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</si>
  <si>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</si>
  <si>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</si>
  <si>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</si>
  <si>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</si>
  <si>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</si>
  <si>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</si>
  <si>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</si>
  <si>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</si>
  <si>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</si>
  <si>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</si>
  <si>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</si>
  <si>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</si>
  <si>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</si>
  <si>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</si>
  <si>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</si>
  <si>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</si>
  <si>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</si>
  <si>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</si>
  <si>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</si>
  <si>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</si>
  <si>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</si>
  <si>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</si>
  <si>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</si>
  <si>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</si>
  <si>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</si>
  <si>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</si>
  <si>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</si>
  <si>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</si>
  <si>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</si>
  <si>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</si>
  <si>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</si>
  <si>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</si>
  <si>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</si>
  <si>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</si>
  <si>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</si>
  <si>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</si>
  <si>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</si>
  <si>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</si>
  <si>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</si>
  <si>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</si>
  <si>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</si>
  <si>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</si>
  <si>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</si>
  <si>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</si>
  <si>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</si>
  <si>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</si>
  <si>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</si>
  <si>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</si>
  <si>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</si>
  <si>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</si>
  <si>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</si>
  <si>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</si>
  <si>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</si>
  <si>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</si>
  <si>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</si>
  <si>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</si>
  <si>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</si>
  <si>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</si>
  <si>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</si>
  <si>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</si>
  <si>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</si>
  <si>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</si>
  <si>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</si>
  <si>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</si>
  <si>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</si>
  <si>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</si>
  <si>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</si>
  <si>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</si>
  <si>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</si>
  <si>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</si>
  <si>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</si>
  <si>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</si>
  <si>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</si>
  <si>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</si>
  <si>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</si>
  <si>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</si>
  <si>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</si>
  <si>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</si>
  <si>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</si>
  <si>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</si>
  <si>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</si>
  <si>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</si>
  <si>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</si>
  <si>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</si>
  <si>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</si>
  <si>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</si>
  <si>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</si>
  <si>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</si>
  <si>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</si>
  <si>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</si>
  <si>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</si>
  <si>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</si>
  <si>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</si>
  <si>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</si>
  <si>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</si>
  <si>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</si>
  <si>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</si>
  <si>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</si>
  <si>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</si>
  <si>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</si>
  <si>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</si>
  <si>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</si>
  <si>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</si>
  <si>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</si>
  <si>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</si>
  <si>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</si>
  <si>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</si>
  <si>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</si>
  <si>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</si>
  <si>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</si>
  <si>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</si>
  <si>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</si>
  <si>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</si>
  <si>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</si>
  <si>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</si>
  <si>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</si>
  <si>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</si>
  <si>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</si>
  <si>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</si>
  <si>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</si>
  <si>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</si>
  <si>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</si>
  <si>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</si>
  <si>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</si>
  <si>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</si>
  <si>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</si>
  <si>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</si>
  <si>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</si>
  <si>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</si>
  <si>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</si>
  <si>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</si>
  <si>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</si>
  <si>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</si>
  <si>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</si>
  <si>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</si>
  <si>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</si>
  <si>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</si>
  <si>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</si>
  <si>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</si>
  <si>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</si>
  <si>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</si>
  <si>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</si>
  <si>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</si>
  <si>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</si>
  <si>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</si>
  <si>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</si>
  <si>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</si>
  <si>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</si>
  <si>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</si>
  <si>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</si>
  <si>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</si>
  <si>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</si>
  <si>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</si>
  <si>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</si>
  <si>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</si>
  <si>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</si>
  <si>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</si>
  <si>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</si>
  <si>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</si>
  <si>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</si>
  <si>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</si>
  <si>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</si>
  <si>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</si>
  <si>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</si>
  <si>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</si>
  <si>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</si>
  <si>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</si>
  <si>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</si>
  <si>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</si>
  <si>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</si>
  <si>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</si>
  <si>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</si>
  <si>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</si>
  <si>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</si>
  <si>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</si>
  <si>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</si>
  <si>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</si>
  <si>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</si>
  <si>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</si>
  <si>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</si>
  <si>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</si>
  <si>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</si>
  <si>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</si>
  <si>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</si>
  <si>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</si>
  <si>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</si>
  <si>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</si>
  <si>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</si>
  <si>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</si>
  <si>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</si>
  <si>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</si>
  <si>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</si>
  <si>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</si>
  <si>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</si>
  <si>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</si>
  <si>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</si>
  <si>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</si>
  <si>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</si>
  <si>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</si>
  <si>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</si>
  <si>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</si>
  <si>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</si>
  <si>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</si>
  <si>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</si>
  <si>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</si>
  <si>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</si>
  <si>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</si>
  <si>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</si>
  <si>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</si>
  <si>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</si>
  <si>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</si>
  <si>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</si>
  <si>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</si>
  <si>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</si>
  <si>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</si>
  <si>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</si>
  <si>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</si>
  <si>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</si>
  <si>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</si>
  <si>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</si>
  <si>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</si>
  <si>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</si>
  <si>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</si>
  <si>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</si>
  <si>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</si>
  <si>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</si>
  <si>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</si>
  <si>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</si>
  <si>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</si>
  <si>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</si>
  <si>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</si>
  <si>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</si>
  <si>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</si>
  <si>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</si>
  <si>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</si>
  <si>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</si>
  <si>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</si>
  <si>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</si>
  <si>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</si>
  <si>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</si>
  <si>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</si>
  <si>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</si>
  <si>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</si>
  <si>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</si>
  <si>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</si>
  <si>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</si>
  <si>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</si>
  <si>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</si>
  <si>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</si>
  <si>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</si>
  <si>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</si>
  <si>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</si>
  <si>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</si>
  <si>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</si>
  <si>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</si>
  <si>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</si>
  <si>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</si>
  <si>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</si>
  <si>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</si>
  <si>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</si>
  <si>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</si>
  <si>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</si>
  <si>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</si>
  <si>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</si>
  <si>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</si>
  <si>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</si>
  <si>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</si>
  <si>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</si>
  <si>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</si>
  <si>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</si>
  <si>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</si>
  <si>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</si>
  <si>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</si>
  <si>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</si>
  <si>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</si>
  <si>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</si>
  <si>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</si>
  <si>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</si>
  <si>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</si>
  <si>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</si>
  <si>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</si>
  <si>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</si>
  <si>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</si>
  <si>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</si>
  <si>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</si>
  <si>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</si>
  <si>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</si>
  <si>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</si>
  <si>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</si>
  <si>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</si>
  <si>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</si>
  <si>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</si>
  <si>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</si>
  <si>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</si>
  <si>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</si>
  <si>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</si>
  <si>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</si>
  <si>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</si>
  <si>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</si>
  <si>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</si>
  <si>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</si>
  <si>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</si>
  <si>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</si>
  <si>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</si>
  <si>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</si>
  <si>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</si>
  <si>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</si>
  <si>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</si>
  <si>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</si>
  <si>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</si>
  <si>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</si>
  <si>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</si>
  <si>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</si>
  <si>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</si>
  <si>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</si>
  <si>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</si>
  <si>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</si>
  <si>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</si>
  <si>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</si>
  <si>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</si>
  <si>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</si>
  <si>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</si>
  <si>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</si>
  <si>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</si>
  <si>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</si>
  <si>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</si>
  <si>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</si>
  <si>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</si>
  <si>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</si>
  <si>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</si>
  <si>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</si>
  <si>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</si>
  <si>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</si>
  <si>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</si>
  <si>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</si>
  <si>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</si>
  <si>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</si>
  <si>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</si>
  <si>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</si>
  <si>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</si>
  <si>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</si>
  <si>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</si>
  <si>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</si>
  <si>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</si>
  <si>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</si>
  <si>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</si>
  <si>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</si>
  <si>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</si>
  <si>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</si>
  <si>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</si>
  <si>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</si>
  <si>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</si>
  <si>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</si>
  <si>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</si>
  <si>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</si>
  <si>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</si>
  <si>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</si>
  <si>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</si>
  <si>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</si>
  <si>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</si>
  <si>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</si>
  <si>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</si>
  <si>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</si>
  <si>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</si>
  <si>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</si>
  <si>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</si>
  <si>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</si>
  <si>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</si>
  <si>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</si>
  <si>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</si>
  <si>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</si>
  <si>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</si>
  <si>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</si>
  <si>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</si>
  <si>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</si>
  <si>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</si>
  <si>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</si>
  <si>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</si>
  <si>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</si>
  <si>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</si>
  <si>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</si>
  <si>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</si>
  <si>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</si>
  <si>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</si>
  <si>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</si>
  <si>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</si>
  <si>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</si>
  <si>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</si>
  <si>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</si>
  <si>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</si>
  <si>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</si>
  <si>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</si>
  <si>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</si>
  <si>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</si>
  <si>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</si>
  <si>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</si>
  <si>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</si>
  <si>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</si>
  <si>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</si>
  <si>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</si>
  <si>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</si>
  <si>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</si>
  <si>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</si>
  <si>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</si>
  <si>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</si>
  <si>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</si>
  <si>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</si>
  <si>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</si>
  <si>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</si>
  <si>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</si>
  <si>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</si>
  <si>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</si>
  <si>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</si>
  <si>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</si>
  <si>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</si>
  <si>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</si>
  <si>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</si>
  <si>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</si>
  <si>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</si>
  <si>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</si>
  <si>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</si>
  <si>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</si>
  <si>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</si>
  <si>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</si>
  <si>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</si>
  <si>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</si>
  <si>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</si>
  <si>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</si>
  <si>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</si>
  <si>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</si>
  <si>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</si>
  <si>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</si>
  <si>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</si>
  <si>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</si>
  <si>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</si>
  <si>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</si>
  <si>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</si>
  <si>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</si>
  <si>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</si>
  <si>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</si>
  <si>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</si>
  <si>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</si>
  <si>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</si>
  <si>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</si>
  <si>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</si>
  <si>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</si>
  <si>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</si>
  <si>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</si>
  <si>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</si>
  <si>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</si>
  <si>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</si>
  <si>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</si>
  <si>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</si>
  <si>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</si>
  <si>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</si>
  <si>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</si>
  <si>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</si>
  <si>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</si>
  <si>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</si>
  <si>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</si>
  <si>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</si>
  <si>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</si>
  <si>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</si>
  <si>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</si>
  <si>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</si>
  <si>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</si>
  <si>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</si>
  <si>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</si>
  <si>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</si>
  <si>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</si>
  <si>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</si>
  <si>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</si>
  <si>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</si>
  <si>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</si>
  <si>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</si>
  <si>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</si>
  <si>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</si>
  <si>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</si>
  <si>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</si>
  <si>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</si>
  <si>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</si>
  <si>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</si>
  <si>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</si>
  <si>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</si>
  <si>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</si>
  <si>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</si>
  <si>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</si>
  <si>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</si>
  <si>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</si>
  <si>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</si>
  <si>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</si>
  <si>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</si>
  <si>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</si>
  <si>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</si>
  <si>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</si>
  <si>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</si>
  <si>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</si>
  <si>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</si>
  <si>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</si>
  <si>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</si>
  <si>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</si>
  <si>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</si>
  <si>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</si>
  <si>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</si>
  <si>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</si>
  <si>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</si>
  <si>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</si>
  <si>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</si>
  <si>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</si>
  <si>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</si>
  <si>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</si>
  <si>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</si>
  <si>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</si>
  <si>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</si>
  <si>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</si>
  <si>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</si>
  <si>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</si>
  <si>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</si>
  <si>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</si>
  <si>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</si>
  <si>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</si>
  <si>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</si>
  <si>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</si>
  <si>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</si>
  <si>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</si>
  <si>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</si>
  <si>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</si>
  <si>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</si>
  <si>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</si>
  <si>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</si>
  <si>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</si>
  <si>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</si>
  <si>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</si>
  <si>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</si>
  <si>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</si>
  <si>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</si>
  <si>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</si>
  <si>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</si>
  <si>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</si>
  <si>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</si>
  <si>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</si>
  <si>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</si>
  <si>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</si>
  <si>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</si>
  <si>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</si>
  <si>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</si>
  <si>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</si>
  <si>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</si>
  <si>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</si>
  <si>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</si>
  <si>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</si>
  <si>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</si>
  <si>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</si>
  <si>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</si>
  <si>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</si>
  <si>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</si>
  <si>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</si>
  <si>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</si>
  <si>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</si>
  <si>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</si>
  <si>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</si>
  <si>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</si>
  <si>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</si>
  <si>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</si>
  <si>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</si>
  <si>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</si>
  <si>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</si>
  <si>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</si>
  <si>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</si>
  <si>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</si>
  <si>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</si>
  <si>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</si>
  <si>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</si>
  <si>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</si>
  <si>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</si>
  <si>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</si>
  <si>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</si>
  <si>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</si>
  <si>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</si>
  <si>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</si>
  <si>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</si>
  <si>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</si>
  <si>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</si>
  <si>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</si>
  <si>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</si>
  <si>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</si>
  <si>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</si>
  <si>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</si>
  <si>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</si>
  <si>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</si>
  <si>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</si>
  <si>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</si>
  <si>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</si>
  <si>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</si>
  <si>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</si>
  <si>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</si>
  <si>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</si>
  <si>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</si>
  <si>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</si>
  <si>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</si>
  <si>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</si>
  <si>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</si>
  <si>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</si>
  <si>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</si>
  <si>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</si>
  <si>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</si>
  <si>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</si>
  <si>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</si>
  <si>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</si>
  <si>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</si>
  <si>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</si>
  <si>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</si>
  <si>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</si>
  <si>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</si>
  <si>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</si>
  <si>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</si>
  <si>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</si>
  <si>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</si>
  <si>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</si>
  <si>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</si>
  <si>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</si>
  <si>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</si>
  <si>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</si>
  <si>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</si>
  <si>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</si>
  <si>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</si>
  <si>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</si>
  <si>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</si>
  <si>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</si>
  <si>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</si>
  <si>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</si>
  <si>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</si>
  <si>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</si>
  <si>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</si>
  <si>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</si>
  <si>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</si>
  <si>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</si>
  <si>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</si>
  <si>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</si>
  <si>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</si>
  <si>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</si>
  <si>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</si>
  <si>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</si>
  <si>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</si>
  <si>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</si>
  <si>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</si>
  <si>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</si>
  <si>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</si>
  <si>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</si>
  <si>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</si>
  <si>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</si>
  <si>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</si>
  <si>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</si>
  <si>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</si>
  <si>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</si>
  <si>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</si>
  <si>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</si>
  <si>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</si>
  <si>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</si>
  <si>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</si>
  <si>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</si>
  <si>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</si>
  <si>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</si>
  <si>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</si>
  <si>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</si>
  <si>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</si>
  <si>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</si>
  <si>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</si>
  <si>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</si>
  <si>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</si>
  <si>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</si>
  <si>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</si>
  <si>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</si>
  <si>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</si>
  <si>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</si>
  <si>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</si>
  <si>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</si>
  <si>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</si>
  <si>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</si>
  <si>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</si>
  <si>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</si>
  <si>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</si>
  <si>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</si>
  <si>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</si>
  <si>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</si>
  <si>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</si>
  <si>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</si>
  <si>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</si>
  <si>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</si>
  <si>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</si>
  <si>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</si>
  <si>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</si>
  <si>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</si>
  <si>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</si>
  <si>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</si>
  <si>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</si>
  <si>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</si>
  <si>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</si>
  <si>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</si>
  <si>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</si>
  <si>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</si>
  <si>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</si>
  <si>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</si>
  <si>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</si>
  <si>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</si>
  <si>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</si>
  <si>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</si>
  <si>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</si>
  <si>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</si>
  <si>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</si>
  <si>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</si>
  <si>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</si>
  <si>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</si>
  <si>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</si>
  <si>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</si>
  <si>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</si>
  <si>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</si>
  <si>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</si>
  <si>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</si>
  <si>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</si>
  <si>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</si>
  <si>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</si>
  <si>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</si>
  <si>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</si>
  <si>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</si>
  <si>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</si>
  <si>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</si>
  <si>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</si>
  <si>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</si>
  <si>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</si>
  <si>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</si>
  <si>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</si>
  <si>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</si>
  <si>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</si>
  <si>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</si>
  <si>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</si>
  <si>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</si>
  <si>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</si>
  <si>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</si>
  <si>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</si>
  <si>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</si>
  <si>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</si>
  <si>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</si>
  <si>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</si>
  <si>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</si>
  <si>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</si>
  <si>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</si>
  <si>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</si>
  <si>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</si>
  <si>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</si>
  <si>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</si>
  <si>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</si>
  <si>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</si>
  <si>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</si>
  <si>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</si>
  <si>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</si>
  <si>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</si>
  <si>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</si>
  <si>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</si>
  <si>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</si>
  <si>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</si>
  <si>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</si>
  <si>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</si>
  <si>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</si>
  <si>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</si>
  <si>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</si>
  <si>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</si>
  <si>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</si>
  <si>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</si>
  <si>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</si>
  <si>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</si>
  <si>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</si>
  <si>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</si>
  <si>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</si>
  <si>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</si>
  <si>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</si>
  <si>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</si>
  <si>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</si>
  <si>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</si>
  <si>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</si>
  <si>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</si>
  <si>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</si>
  <si>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</si>
  <si>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</si>
  <si>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</si>
  <si>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</si>
  <si>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</si>
  <si>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</si>
  <si>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</si>
  <si>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</si>
  <si>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</si>
  <si>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</si>
  <si>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</si>
  <si>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</si>
  <si>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</si>
  <si>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</si>
  <si>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</si>
  <si>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</si>
  <si>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</si>
  <si>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</si>
  <si>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</si>
  <si>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</si>
  <si>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</si>
  <si>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</si>
  <si>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</si>
  <si>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</si>
  <si>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</si>
  <si>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</si>
  <si>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</si>
  <si>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</si>
  <si>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</si>
  <si>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</si>
  <si>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</si>
  <si>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</si>
  <si>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</si>
  <si>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</si>
  <si>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</si>
  <si>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</si>
  <si>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</si>
  <si>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</si>
  <si>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</si>
  <si>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</si>
  <si>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</si>
  <si>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</si>
  <si>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</si>
  <si>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</si>
  <si>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</si>
  <si>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</si>
  <si>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</si>
  <si>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</si>
  <si>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</si>
  <si>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</si>
  <si>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</si>
  <si>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</si>
  <si>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</si>
  <si>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</si>
  <si>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</si>
  <si>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</si>
  <si>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</si>
  <si>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</si>
  <si>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</si>
  <si>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</si>
  <si>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</si>
  <si>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</si>
  <si>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</si>
  <si>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</si>
  <si>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</si>
  <si>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</si>
  <si>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</si>
  <si>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</si>
  <si>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</si>
  <si>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</si>
  <si>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</si>
  <si>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</si>
  <si>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</si>
  <si>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</si>
  <si>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</si>
  <si>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</si>
  <si>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</si>
  <si>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</si>
  <si>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</si>
  <si>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</si>
  <si>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</si>
  <si>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</si>
  <si>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</si>
  <si>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</si>
  <si>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</si>
  <si>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</si>
  <si>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</si>
  <si>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</si>
  <si>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</si>
  <si>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</si>
  <si>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</si>
  <si>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</si>
  <si>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</si>
  <si>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</si>
  <si>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</si>
  <si>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</si>
  <si>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</si>
  <si>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</si>
  <si>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</si>
  <si>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</si>
  <si>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</si>
  <si>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</si>
  <si>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</si>
  <si>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</si>
  <si>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</si>
  <si>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</si>
  <si>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</si>
  <si>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</si>
  <si>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</si>
  <si>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</si>
  <si>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</si>
  <si>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</si>
  <si>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</si>
  <si>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</si>
  <si>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</si>
  <si>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</si>
  <si>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</si>
  <si>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</si>
  <si>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</si>
  <si>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</si>
  <si>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</si>
  <si>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</si>
  <si>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</si>
  <si>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</si>
  <si>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</si>
  <si>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</si>
  <si>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</si>
  <si>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</si>
  <si>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</si>
  <si>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</si>
  <si>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</si>
  <si>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</si>
  <si>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</si>
  <si>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</si>
  <si>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</si>
  <si>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</si>
  <si>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</si>
  <si>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</si>
  <si>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</si>
  <si>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</si>
  <si>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</si>
  <si>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</si>
  <si>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</si>
  <si>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</si>
  <si>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</si>
  <si>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</si>
  <si>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</si>
  <si>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</si>
  <si>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</si>
  <si>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</si>
  <si>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</si>
  <si>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</si>
  <si>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</si>
  <si>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</si>
  <si>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</si>
  <si>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</si>
  <si>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</si>
  <si>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</si>
  <si>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</si>
  <si>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</si>
  <si>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</si>
  <si>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</si>
  <si>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</si>
  <si>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</si>
  <si>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</si>
  <si>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</si>
  <si>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</si>
  <si>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</si>
  <si>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</si>
  <si>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</si>
  <si>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</si>
  <si>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</si>
  <si>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</si>
  <si>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</si>
  <si>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</si>
  <si>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</si>
  <si>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</si>
  <si>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</si>
  <si>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</si>
  <si>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</si>
  <si>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</si>
  <si>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</si>
  <si>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</si>
  <si>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</si>
  <si>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</si>
  <si>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</si>
  <si>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</si>
  <si>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</si>
  <si>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</si>
  <si>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</si>
  <si>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</si>
  <si>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</si>
  <si>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</si>
  <si>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</si>
  <si>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</si>
  <si>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</si>
  <si>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</si>
  <si>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</si>
  <si>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</si>
  <si>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</si>
  <si>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</si>
  <si>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</si>
  <si>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</si>
  <si>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</si>
  <si>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</si>
  <si>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</si>
  <si>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</si>
  <si>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</si>
  <si>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</si>
  <si>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</si>
  <si>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</si>
  <si>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</si>
  <si>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</si>
  <si>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</si>
  <si>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</si>
  <si>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</si>
  <si>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</si>
  <si>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</si>
  <si>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</si>
  <si>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</si>
  <si>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</si>
  <si>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</si>
  <si>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</si>
  <si>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</si>
  <si>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</si>
  <si>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</si>
  <si>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</si>
  <si>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</si>
  <si>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</si>
  <si>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</si>
  <si>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</si>
  <si>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</si>
  <si>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</si>
  <si>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</si>
  <si>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</si>
  <si>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</si>
  <si>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</si>
  <si>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</si>
  <si>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</si>
  <si>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</si>
  <si>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</si>
  <si>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</si>
  <si>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</si>
  <si>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</si>
  <si>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</si>
  <si>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</si>
  <si>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</si>
  <si>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</si>
  <si>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</si>
  <si>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</si>
  <si>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</si>
  <si>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</si>
  <si>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</si>
  <si>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</si>
  <si>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</si>
  <si>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</si>
  <si>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</si>
  <si>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</si>
  <si>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</si>
  <si>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</si>
  <si>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</si>
  <si>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</si>
  <si>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</si>
  <si>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</si>
  <si>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</si>
  <si>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</si>
  <si>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</si>
  <si>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</si>
  <si>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</si>
  <si>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</si>
  <si>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</si>
  <si>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</si>
  <si>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</si>
  <si>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</si>
  <si>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</si>
  <si>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</si>
  <si>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</si>
  <si>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</si>
  <si>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</si>
  <si>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</si>
  <si>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</si>
  <si>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</si>
  <si>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</si>
  <si>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</si>
  <si>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</si>
  <si>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</si>
  <si>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</si>
  <si>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</si>
  <si>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</si>
  <si>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</si>
  <si>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</si>
  <si>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</si>
  <si>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</si>
  <si>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</si>
  <si>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</si>
  <si>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</si>
  <si>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</si>
  <si>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</si>
  <si>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</si>
  <si>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</si>
  <si>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</si>
  <si>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</si>
  <si>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</si>
  <si>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</si>
  <si>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</si>
  <si>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</si>
  <si>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</si>
  <si>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</si>
  <si>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</si>
  <si>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</si>
  <si>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</si>
  <si>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</si>
  <si>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</si>
  <si>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</si>
  <si>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</si>
  <si>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</si>
  <si>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</si>
  <si>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</si>
  <si>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</si>
  <si>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</si>
  <si>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</si>
  <si>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</si>
  <si>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</si>
  <si>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</si>
  <si>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</si>
  <si>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</si>
  <si>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</si>
  <si>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</si>
  <si>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</si>
  <si>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</si>
  <si>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</si>
  <si>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</si>
  <si>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</si>
  <si>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</si>
  <si>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</si>
  <si>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</si>
  <si>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</si>
  <si>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</si>
  <si>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</si>
  <si>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</si>
  <si>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</si>
  <si>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</si>
  <si>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</si>
  <si>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</si>
  <si>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</si>
  <si>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</si>
  <si>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</si>
  <si>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</si>
  <si>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</si>
  <si>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</si>
  <si>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</si>
  <si>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</si>
  <si>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</si>
  <si>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</si>
  <si>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</si>
  <si>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</si>
  <si>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</si>
  <si>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</si>
  <si>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</si>
  <si>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</si>
  <si>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</si>
  <si>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</si>
  <si>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</si>
  <si>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</si>
  <si>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</si>
  <si>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</si>
  <si>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</si>
  <si>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</si>
  <si>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</si>
  <si>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</si>
  <si>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</si>
  <si>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</si>
  <si>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</si>
  <si>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</si>
  <si>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</si>
  <si>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</si>
  <si>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</si>
  <si>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</si>
  <si>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</si>
  <si>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</si>
  <si>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</si>
  <si>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</si>
  <si>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</si>
  <si>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</si>
  <si>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</si>
  <si>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</si>
  <si>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</si>
  <si>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</si>
  <si>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</si>
  <si>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</si>
  <si>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</si>
  <si>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</si>
  <si>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</si>
  <si>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</si>
  <si>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</si>
  <si>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</si>
  <si>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</si>
  <si>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</si>
  <si>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</si>
  <si>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</si>
  <si>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</si>
  <si>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</si>
  <si>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</si>
  <si>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</si>
  <si>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</si>
  <si>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</si>
  <si>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</si>
  <si>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</si>
  <si>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</si>
  <si>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</si>
  <si>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</si>
  <si>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</si>
  <si>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</si>
  <si>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</si>
  <si>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</si>
  <si>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</si>
  <si>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</si>
  <si>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</si>
  <si>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</si>
  <si>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</si>
  <si>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</si>
  <si>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</si>
  <si>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</si>
  <si>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</si>
  <si>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</si>
  <si>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</si>
  <si>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</si>
  <si>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</si>
  <si>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</si>
  <si>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</si>
  <si>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</si>
  <si>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</si>
  <si>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</si>
  <si>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</si>
  <si>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</si>
  <si>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</si>
  <si>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</si>
  <si>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</si>
  <si>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</si>
  <si>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</si>
  <si>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</si>
  <si>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</si>
  <si>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</si>
  <si>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</si>
  <si>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</si>
  <si>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</si>
  <si>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</si>
  <si>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</si>
  <si>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</si>
  <si>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</si>
  <si>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</si>
  <si>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</si>
  <si>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</si>
  <si>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</si>
  <si>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</si>
  <si>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</si>
  <si>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</si>
  <si>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</si>
  <si>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</si>
  <si>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</si>
  <si>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</si>
  <si>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</si>
  <si>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</si>
  <si>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</si>
  <si>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</si>
  <si>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</si>
  <si>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</si>
  <si>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</si>
  <si>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</si>
  <si>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</si>
  <si>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</si>
  <si>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</si>
  <si>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</si>
  <si>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</si>
  <si>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</si>
  <si>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</si>
  <si>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</si>
  <si>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</si>
  <si>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</si>
  <si>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</si>
  <si>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</si>
  <si>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</si>
  <si>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</si>
  <si>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</si>
  <si>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</si>
  <si>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</si>
  <si>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</si>
  <si>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</si>
  <si>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</si>
  <si>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</si>
  <si>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</si>
  <si>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</si>
  <si>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</si>
  <si>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</si>
  <si>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</si>
  <si>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</si>
  <si>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</si>
  <si>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</si>
  <si>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</si>
  <si>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</si>
  <si>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</si>
  <si>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</si>
  <si>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</si>
  <si>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</si>
  <si>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</si>
  <si>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</si>
  <si>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</si>
  <si>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</si>
  <si>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</si>
  <si>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</si>
  <si>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</si>
  <si>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</si>
  <si>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</si>
  <si>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</si>
  <si>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</si>
  <si>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</si>
  <si>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</si>
  <si>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</si>
  <si>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</si>
  <si>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</si>
  <si>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</si>
  <si>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</si>
  <si>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</si>
  <si>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</si>
  <si>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</si>
  <si>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</si>
  <si>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</si>
  <si>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</si>
  <si>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</si>
  <si>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</si>
  <si>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</si>
  <si>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</si>
  <si>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</si>
  <si>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</si>
  <si>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</si>
  <si>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</si>
  <si>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</si>
  <si>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</si>
  <si>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</si>
  <si>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</si>
  <si>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</si>
  <si>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</si>
  <si>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</si>
  <si>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</si>
  <si>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</si>
  <si>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</si>
  <si>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</si>
  <si>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</si>
  <si>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</si>
  <si>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</si>
  <si>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</si>
  <si>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</si>
  <si>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</si>
  <si>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</si>
  <si>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</si>
  <si>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</si>
  <si>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</si>
  <si>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</si>
  <si>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</si>
  <si>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</si>
  <si>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</si>
  <si>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</si>
  <si>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</si>
  <si>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</si>
  <si>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</si>
  <si>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</si>
  <si>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</si>
  <si>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</si>
  <si>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</si>
  <si>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</si>
  <si>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</si>
  <si>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</si>
  <si>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</si>
  <si>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</si>
  <si>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</si>
  <si>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</si>
  <si>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</si>
  <si>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</si>
  <si>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</si>
  <si>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</si>
  <si>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</si>
  <si>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</si>
  <si>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</si>
  <si>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</si>
  <si>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</si>
  <si>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</si>
  <si>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</si>
  <si>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</si>
  <si>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</si>
  <si>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</si>
  <si>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</si>
  <si>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</si>
  <si>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</si>
  <si>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</si>
  <si>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</si>
  <si>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</si>
  <si>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</si>
  <si>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</si>
  <si>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</si>
  <si>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</si>
  <si>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</si>
  <si>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</si>
  <si>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</si>
  <si>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</si>
  <si>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</si>
  <si>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</si>
  <si>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</si>
  <si>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</si>
  <si>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</si>
  <si>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</si>
  <si>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</si>
  <si>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</si>
  <si>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</si>
  <si>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</si>
  <si>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</si>
  <si>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</si>
  <si>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</si>
  <si>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</si>
  <si>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</si>
  <si>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</si>
  <si>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</si>
  <si>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</si>
  <si>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</si>
  <si>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</si>
  <si>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</si>
  <si>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</si>
  <si>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</si>
  <si>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</si>
  <si>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</si>
  <si>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</si>
  <si>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</si>
  <si>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</si>
  <si>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</si>
  <si>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</si>
  <si>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</si>
  <si>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</si>
  <si>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</si>
  <si>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</si>
  <si>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</si>
  <si>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</si>
  <si>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</si>
  <si>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</si>
  <si>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</si>
  <si>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</si>
  <si>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</si>
  <si>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</si>
  <si>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</si>
  <si>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</si>
  <si>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</si>
  <si>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</si>
  <si>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</si>
  <si>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</si>
  <si>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</si>
  <si>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</si>
  <si>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</si>
  <si>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</si>
  <si>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</si>
  <si>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</si>
  <si>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</si>
  <si>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</si>
  <si>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</si>
  <si>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</si>
  <si>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</si>
  <si>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</si>
  <si>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</si>
  <si>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</si>
  <si>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</si>
  <si>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</si>
  <si>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</si>
  <si>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</si>
  <si>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</si>
  <si>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</si>
  <si>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</si>
  <si>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</si>
  <si>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</si>
  <si>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</si>
  <si>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</si>
  <si>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</si>
  <si>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</si>
  <si>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</si>
  <si>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</si>
  <si>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</si>
  <si>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</si>
  <si>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</si>
  <si>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</si>
  <si>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</si>
  <si>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</si>
  <si>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</si>
  <si>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</si>
  <si>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</si>
  <si>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</si>
  <si>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</si>
  <si>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</si>
  <si>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</si>
  <si>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</si>
  <si>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</si>
  <si>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</si>
  <si>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</si>
  <si>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</si>
  <si>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</si>
  <si>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</si>
  <si>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</si>
  <si>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</si>
  <si>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</si>
  <si>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</si>
  <si>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</si>
  <si>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</si>
  <si>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</si>
  <si>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</si>
  <si>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</si>
  <si>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</si>
  <si>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</si>
  <si>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</si>
  <si>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</si>
  <si>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</si>
  <si>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</si>
  <si>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</si>
  <si>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</si>
  <si>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</si>
  <si>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</si>
  <si>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</si>
  <si>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</si>
  <si>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</si>
  <si>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</si>
  <si>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</si>
  <si>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</si>
  <si>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</si>
  <si>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</si>
  <si>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</si>
  <si>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</si>
  <si>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</si>
  <si>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</si>
  <si>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</si>
  <si>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</si>
  <si>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</si>
  <si>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</si>
  <si>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</si>
  <si>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</si>
  <si>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</si>
  <si>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</si>
  <si>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</si>
  <si>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</si>
  <si>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</si>
  <si>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</si>
  <si>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</si>
  <si>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</si>
  <si>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</si>
  <si>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</si>
  <si>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</si>
  <si>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</si>
  <si>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</si>
  <si>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</si>
  <si>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</si>
  <si>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</si>
  <si>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</si>
  <si>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</si>
  <si>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</si>
  <si>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</si>
  <si>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</si>
  <si>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</si>
  <si>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</si>
  <si>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</si>
  <si>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</si>
  <si>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</si>
  <si>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</si>
  <si>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</si>
  <si>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</si>
  <si>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</si>
  <si>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</si>
  <si>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</si>
  <si>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</si>
  <si>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</si>
  <si>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</si>
  <si>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</si>
  <si>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</si>
  <si>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</si>
  <si>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</si>
  <si>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</si>
  <si>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</si>
  <si>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</si>
  <si>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</si>
  <si>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</si>
  <si>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</si>
  <si>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</si>
  <si>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</si>
  <si>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</si>
  <si>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</si>
  <si>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</si>
  <si>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</si>
  <si>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</si>
  <si>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</si>
  <si>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</si>
  <si>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</si>
  <si>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</si>
  <si>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</si>
  <si>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</si>
  <si>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</si>
  <si>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</si>
  <si>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</si>
  <si>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</si>
  <si>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</si>
  <si>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</si>
  <si>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</si>
  <si>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</si>
  <si>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</si>
  <si>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</si>
  <si>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</si>
  <si>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</si>
  <si>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</si>
  <si>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</si>
  <si>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</si>
  <si>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</si>
  <si>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</si>
  <si>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</si>
  <si>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</si>
  <si>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</si>
  <si>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</si>
  <si>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</si>
  <si>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</si>
  <si>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</si>
  <si>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</si>
  <si>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</si>
  <si>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</si>
  <si>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</si>
  <si>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</si>
  <si>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</si>
  <si>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</si>
  <si>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</si>
  <si>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</si>
  <si>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</si>
  <si>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</si>
  <si>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</si>
  <si>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</si>
  <si>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</si>
  <si>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</si>
  <si>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</si>
  <si>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</si>
  <si>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PCM-20251130-00001162</t>
  </si>
  <si>
    <t>EM team need 60 mins</t>
  </si>
  <si>
    <t>PCM-20251130-00001196</t>
  </si>
  <si>
    <t>5G sector down EM team on the way to check need 40 minsd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</si>
  <si>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</si>
  <si>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</si>
  <si>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</si>
  <si>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</si>
  <si>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</si>
  <si>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</si>
  <si>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</si>
  <si>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</si>
  <si>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</si>
  <si>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</si>
  <si>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</si>
  <si>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</si>
  <si>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</si>
  <si>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</si>
  <si>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</si>
  <si>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</si>
  <si>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</si>
  <si>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</si>
  <si>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</si>
  <si>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</si>
  <si>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</si>
  <si>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</si>
  <si>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</si>
  <si>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</si>
  <si>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</si>
  <si>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</si>
  <si>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</si>
  <si>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</si>
  <si>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</si>
  <si>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</si>
  <si>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</si>
  <si>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</si>
  <si>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</si>
  <si>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</si>
  <si>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</si>
  <si>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</si>
  <si>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</si>
  <si>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</si>
  <si>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</si>
  <si>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</si>
  <si>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</si>
  <si>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</si>
  <si>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</si>
  <si>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</si>
  <si>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</si>
  <si>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</si>
  <si>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</si>
  <si>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</si>
  <si>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</si>
  <si>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</si>
  <si>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</si>
  <si>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</si>
  <si>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</si>
  <si>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</si>
  <si>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</si>
  <si>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</si>
  <si>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</si>
  <si>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</si>
  <si>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</si>
  <si>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</si>
  <si>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</si>
  <si>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</si>
  <si>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</si>
  <si>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</si>
  <si>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</si>
  <si>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</si>
  <si>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</si>
  <si>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</si>
  <si>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</si>
  <si>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</si>
  <si>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</si>
  <si>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</si>
  <si>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</si>
  <si>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</si>
  <si>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</si>
  <si>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</si>
  <si>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</si>
  <si>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</si>
  <si>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</si>
  <si>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</si>
  <si>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</si>
  <si>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</si>
  <si>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</si>
  <si>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</si>
  <si>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</si>
  <si>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</si>
  <si>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</si>
  <si>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</si>
  <si>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</si>
  <si>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</si>
  <si>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</si>
  <si>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</si>
  <si>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</si>
  <si>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</si>
  <si>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TT-20251130-01237</t>
  </si>
  <si>
    <t>team on the way need 90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</si>
</sst>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30" totalsRowShown="0" headerRowDxfId="172" dataDxfId="171" headerRowBorderDxfId="169" tableBorderDxfId="170" totalsRowBorderDxfId="168">
  <autoFilter ref="A1:L2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9" totalsRowShown="0" headerRowDxfId="155" dataDxfId="154" headerRowBorderDxfId="152" tableBorderDxfId="153" totalsRowBorderDxfId="151">
  <autoFilter ref="A1:CJ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2" totalsRowShown="0" headerRowDxfId="46" dataDxfId="45" headerRowBorderDxfId="43" tableBorderDxfId="44" totalsRowBorderDxfId="42">
  <autoFilter ref="A1:L27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5" totalsRowShown="0" headerRowDxfId="29" dataDxfId="28" headerRowBorderDxfId="26" tableBorderDxfId="27">
  <autoFilter ref="A1:L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3" totalsRowShown="0" headerRowDxfId="13" tableBorderDxfId="12">
  <autoFilter ref="A1:L48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30"/>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328.78987245370081</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75" t="s">
        <v>12584</v>
      </c>
      <c r="E3" s="127" t="s">
        <v>39106</v>
      </c>
      <c r="F3" s="126">
        <v>45991.691145833334</v>
      </c>
      <c r="G3" s="125">
        <f ca="1">IFERROR(NOW()-F3,"-")</f>
        <v>4.7152546292636544E-2</v>
      </c>
      <c r="H3" s="126">
        <v>45991.686284722222</v>
      </c>
      <c r="I3" s="128" t="str">
        <f>IFERROR(VLOOKUP(D3,DB!A:F,6,0),"")</f>
        <v>Generator-SG</v>
      </c>
      <c r="J3" s="128" t="str">
        <f>IFERROR(VLOOKUP(D3,DB!A:G,7,0),"")</f>
        <v>Dead</v>
      </c>
      <c r="K3" s="124" t="s">
        <v>39109</v>
      </c>
      <c r="L3" s="123" t="str">
        <f>IFERROR(VLOOKUP(D3,DB!A:I,9,0),"")</f>
        <v>Latis</v>
      </c>
    </row>
    <row r="4" spans="1:15" s="61" customFormat="1" ht="15" customHeight="1">
      <c r="A4" s="129" t="s">
        <v>39110</v>
      </c>
      <c r="B4" s="128" t="str">
        <f>IFERROR(VLOOKUP(D4,DB!A:K,11,0),"")</f>
        <v>R1</v>
      </c>
      <c r="C4" s="128">
        <v>1</v>
      </c>
      <c r="D4" s="75" t="s">
        <v>11264</v>
      </c>
      <c r="E4" s="127" t="s">
        <v>39106</v>
      </c>
      <c r="F4" s="126">
        <v>45991.705694444441</v>
      </c>
      <c r="G4" s="125">
        <f ca="1">IFERROR(NOW()-F4,"-")</f>
        <v>3.2603935185761657E-2</v>
      </c>
      <c r="H4" s="126">
        <v>45991.684861111113</v>
      </c>
      <c r="I4" s="128" t="str">
        <f>IFERROR(VLOOKUP(D4,DB!A:F,6,0),"")</f>
        <v>SCECO</v>
      </c>
      <c r="J4" s="128" t="str">
        <f>IFERROR(VLOOKUP(D4,DB!A:G,7,0),"")</f>
        <v>Dead</v>
      </c>
      <c r="K4" s="124" t="s">
        <v>39111</v>
      </c>
      <c r="L4" s="123" t="str">
        <f>IFERROR(VLOOKUP(D4,DB!A:I,9,0),"")</f>
        <v>Latis</v>
      </c>
    </row>
    <row r="5" spans="1:15" s="61" customFormat="1" ht="15" customHeight="1">
      <c r="A5" s="129"/>
      <c r="B5" s="128" t="str">
        <f>IFERROR(VLOOKUP(D5,DB!A:K,11,0),"")</f>
        <v/>
      </c>
      <c r="C5" s="128"/>
      <c r="D5" s="56"/>
      <c r="E5" s="127"/>
      <c r="F5" s="126"/>
      <c r="G5" s="125">
        <f ca="1">IFERROR(NOW()-F5,"-")</f>
        <v>45991.738298379627</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45991.738298379627</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45991.738298379627</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45991.738298379627</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45991.738298379627</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45991.738298379627</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45991.738298379627</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45991.738298379627</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45991.738298379627</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45991.738298379627</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45991.738298379627</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45991.738298379627</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45991.738298379627</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45991.738298379627</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45991.738298379627</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45991.738298379627</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45991.738298379627</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45991.738298379627</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45991.738298379627</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ca="1">IFERROR(NOW()-F24,"-")</f>
        <v>45991.738298379627</v>
      </c>
      <c r="H24" s="126"/>
      <c r="I24" s="128" t="str">
        <f>IFERROR(VLOOKUP(D24,DB!A:F,6,0),"")</f>
        <v/>
      </c>
      <c r="J24" s="128" t="str">
        <f>IFERROR(VLOOKUP(D24,DB!A:G,7,0),"")</f>
        <v/>
      </c>
      <c r="K24" s="124"/>
      <c r="L24" s="123" t="str">
        <f>IFERROR(VLOOKUP(D24,DB!A:I,9,0),"")</f>
        <v/>
      </c>
    </row>
    <row r="25" spans="1:12" s="61" customFormat="1" ht="15" customHeight="1">
      <c r="A25" s="129"/>
      <c r="B25" s="128" t="str">
        <f>IFERROR(VLOOKUP(D25,DB!A:K,11,0),"")</f>
        <v/>
      </c>
      <c r="C25" s="128"/>
      <c r="D25" s="56"/>
      <c r="E25" s="127"/>
      <c r="F25" s="126"/>
      <c r="G25" s="125">
        <f ca="1">IFERROR(NOW()-F25,"-")</f>
        <v>45991.738298379627</v>
      </c>
      <c r="H25" s="126"/>
      <c r="I25" s="128" t="str">
        <f>IFERROR(VLOOKUP(D25,DB!A:F,6,0),"")</f>
        <v/>
      </c>
      <c r="J25" s="128" t="str">
        <f>IFERROR(VLOOKUP(D25,DB!A:G,7,0),"")</f>
        <v/>
      </c>
      <c r="K25" s="124"/>
      <c r="L25" s="123" t="str">
        <f>IFERROR(VLOOKUP(D25,DB!A:I,9,0),"")</f>
        <v/>
      </c>
    </row>
    <row r="26" spans="1:12" s="61" customFormat="1" ht="15" customHeight="1">
      <c r="A26" s="129"/>
      <c r="B26" s="128" t="str">
        <f>IFERROR(VLOOKUP(D26,DB!A:K,11,0),"")</f>
        <v/>
      </c>
      <c r="C26" s="128"/>
      <c r="D26" s="56"/>
      <c r="E26" s="127"/>
      <c r="F26" s="126"/>
      <c r="G26" s="125">
        <f ca="1">IFERROR(NOW()-F26,"-")</f>
        <v>45991.738298379627</v>
      </c>
      <c r="H26" s="126"/>
      <c r="I26" s="128" t="str">
        <f>IFERROR(VLOOKUP(D26,DB!A:F,6,0),"")</f>
        <v/>
      </c>
      <c r="J26" s="128" t="str">
        <f>IFERROR(VLOOKUP(D26,DB!A:G,7,0),"")</f>
        <v/>
      </c>
      <c r="K26" s="124"/>
      <c r="L26" s="123" t="str">
        <f>IFERROR(VLOOKUP(D26,DB!A:I,9,0),"")</f>
        <v/>
      </c>
    </row>
    <row r="27" spans="1:12" s="61" customFormat="1" ht="15" customHeight="1">
      <c r="A27" s="129"/>
      <c r="B27" s="128" t="str">
        <f>IFERROR(VLOOKUP(D27,DB!A:K,11,0),"")</f>
        <v/>
      </c>
      <c r="C27" s="128"/>
      <c r="D27" s="56"/>
      <c r="E27" s="127"/>
      <c r="F27" s="126"/>
      <c r="G27" s="125">
        <f ca="1">IFERROR(NOW()-F27,"-")</f>
        <v>45991.738298379627</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45991.738298379627</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45991.738298379627</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45991.738298379627</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45991.738298379627</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45991.738298379627</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45991.738298379627</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45991.738298379627</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45991.738298379627</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45991.738298379627</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45991.738298379627</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45991.738298379627</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45991.738298379627</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45991.738298379627</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45991.738298379627</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45991.738298379627</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45991.738298379627</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45991.738298379627</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45991.738298379627</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45991.738298379627</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45991.738298379627</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45991.738298379627</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45991.738298379627</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45991.738298379627</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45991.738298379627</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45991.738298379627</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45991.738298379627</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45991.738298379627</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45991.738298379627</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45991.738298379627</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45991.738298379627</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45991.738298379627</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45991.738298379627</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45991.738298379627</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45991.738298379627</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45991.738298379627</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45991.738298379627</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45991.738298379627</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45991.738298379627</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45991.738298379627</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45991.738298379627</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45991.738298379627</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45991.738298379627</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45991.738298379627</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45991.738298379627</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45991.738298379627</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45991.738298379627</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45991.738298379627</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45991.738298379627</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45991.738298379627</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45991.738298379627</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45991.738298379627</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45991.738298379627</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45991.738298379627</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45991.738298379627</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45991.738298379627</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45991.738298379627</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45991.738298379627</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45991.738298379627</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45991.738298379627</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45991.738298379627</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45991.738298379627</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45991.738298379627</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45991.738298379627</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45991.738298379627</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45991.738298379627</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45991.738298379627</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45991.738298379627</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45991.738298379627</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45991.738298379627</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45991.738298379627</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45991.738298379627</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45991.738298379627</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45991.738298379627</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45991.738298379627</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45991.738298379627</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45991.738298379627</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45991.738298379627</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45991.738298379627</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45991.738298379627</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45991.738298379627</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45991.738298379627</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45991.738298379627</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45991.738298379627</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45991.738298379627</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45991.738298379627</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45991.738298379627</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45991.738298379627</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45991.738298379627</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45991.738298379627</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45991.738298379627</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45991.738298379627</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45991.738298379627</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45991.738298379627</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45991.738298379627</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45991.738298379627</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45991.738298379627</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45991.738298379627</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45991.738298379627</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45991.738298379627</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45991.738298379627</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45991.738298379627</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45991.738298379627</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45991.738298379627</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45991.738298379627</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45991.738298379627</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45991.738298379627</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45991.738298379627</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45991.738298379627</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45991.738298379627</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45991.738298379627</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45991.738298379627</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45991.738298379627</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45991.738298379627</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45991.738298379627</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45991.738298379627</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45991.738298379627</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45991.738298379627</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45991.738298379627</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45991.738298379627</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45991.738298379627</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45991.738298379627</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45991.738298379627</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45991.738298379627</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45991.738298379627</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45991.738298379627</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45991.738298379627</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45991.738298379627</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45991.738298379627</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45991.738298379627</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45991.738298379627</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45991.738298379627</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45991.738298379627</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45991.738298379627</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45991.738298379627</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45991.738298379627</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45991.738298379627</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45991.738298379627</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45991.738298379627</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45991.738298379627</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45991.738298379627</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45991.738298379627</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45991.738298379627</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45991.738298379627</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45991.738298379627</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45991.738298379627</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45991.738298379627</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45991.738298379627</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45991.738298379627</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45991.738298379627</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45991.738298379627</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45991.738298379627</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45991.738298379627</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45991.738298379627</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45991.738298379627</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45991.738298379627</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45991.738298379627</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45991.738298379627</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45991.738298379627</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45991.738298379627</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45991.738298379627</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45991.738298379627</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45991.738298379627</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45991.738298379627</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45991.738298379627</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45991.738298379627</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45991.738298379627</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45991.738298379627</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45991.738298379627</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45991.738298379627</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45991.738298379627</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45991.738298379627</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45991.738298379627</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45991.738298379627</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45991.738298379627</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45991.738298379627</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45991.738298379627</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45991.738298379627</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45991.738298379627</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45991.738298379627</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45991.738298379627</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45991.738298379627</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45991.738298379627</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45991.738298379627</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45991.738298379627</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45991.738298379627</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45991.738298379627</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45991.738298379627</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45991.738298379627</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45991.738298379627</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45991.738298379627</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45991.738298379627</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45991.738298379627</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45991.738298379627</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45991.738298379627</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45991.738298379627</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45991.738298379627</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45991.738298379627</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45991.738298379627</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ca="1">IFERROR(NOW()-F226,"-")</f>
        <v>45991.738298379627</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ca="1">IFERROR(NOW()-F227,"-")</f>
        <v>45991.738298379627</v>
      </c>
      <c r="H227" s="126"/>
      <c r="I227" s="128" t="str">
        <f>IFERROR(VLOOKUP(D227,DB!A:F,6,0),"")</f>
        <v/>
      </c>
      <c r="J227" s="128" t="str">
        <f>IFERROR(VLOOKUP(D227,DB!A:G,7,0),"")</f>
        <v/>
      </c>
      <c r="K227" s="124"/>
      <c r="L227" s="123" t="str">
        <f>IFERROR(VLOOKUP(D227,DB!A:I,9,0),"")</f>
        <v/>
      </c>
    </row>
    <row r="228" spans="1:12" ht="15" customHeight="1">
      <c r="A228" s="129"/>
      <c r="B228" s="128" t="str">
        <f>IFERROR(VLOOKUP(D228,DB!A:K,11,0),"")</f>
        <v/>
      </c>
      <c r="C228" s="128"/>
      <c r="D228" s="56"/>
      <c r="E228" s="127"/>
      <c r="F228" s="126"/>
      <c r="G228" s="125">
        <f ca="1">IFERROR(NOW()-F228,"-")</f>
        <v>45991.738298379627</v>
      </c>
      <c r="H228" s="126"/>
      <c r="I228" s="128" t="str">
        <f>IFERROR(VLOOKUP(D228,DB!A:F,6,0),"")</f>
        <v/>
      </c>
      <c r="J228" s="128" t="str">
        <f>IFERROR(VLOOKUP(D228,DB!A:G,7,0),"")</f>
        <v/>
      </c>
      <c r="K228" s="124"/>
      <c r="L228" s="123" t="str">
        <f>IFERROR(VLOOKUP(D228,DB!A:I,9,0),"")</f>
        <v/>
      </c>
    </row>
    <row r="229" spans="1:12" ht="15" customHeight="1">
      <c r="A229" s="129"/>
      <c r="B229" s="128" t="str">
        <f>IFERROR(VLOOKUP(D229,DB!A:K,11,0),"")</f>
        <v/>
      </c>
      <c r="C229" s="128"/>
      <c r="D229" s="56"/>
      <c r="E229" s="127"/>
      <c r="F229" s="126"/>
      <c r="G229" s="125">
        <f ca="1">IFERROR(NOW()-F229,"-")</f>
        <v>45991.738298379627</v>
      </c>
      <c r="H229" s="126"/>
      <c r="I229" s="128" t="str">
        <f>IFERROR(VLOOKUP(D229,DB!A:F,6,0),"")</f>
        <v/>
      </c>
      <c r="J229" s="128" t="str">
        <f>IFERROR(VLOOKUP(D229,DB!A:G,7,0),"")</f>
        <v/>
      </c>
      <c r="K229" s="124"/>
      <c r="L229" s="123" t="str">
        <f>IFERROR(VLOOKUP(D229,DB!A:I,9,0),"")</f>
        <v/>
      </c>
    </row>
    <row r="230" spans="1:12" ht="15" customHeight="1">
      <c r="A230" s="129"/>
      <c r="B230" s="128" t="str">
        <f>IFERROR(VLOOKUP(D230,DB!A:K,11,0),"")</f>
        <v/>
      </c>
      <c r="C230" s="128"/>
      <c r="D230" s="56"/>
      <c r="E230" s="127"/>
      <c r="F230" s="126"/>
      <c r="G230" s="125">
        <f ca="1">IFERROR(NOW()-F230,"-")</f>
        <v>45991.738298379627</v>
      </c>
      <c r="H230" s="126"/>
      <c r="I230" s="128" t="str">
        <f>IFERROR(VLOOKUP(D230,DB!A:F,6,0),"")</f>
        <v/>
      </c>
      <c r="J230" s="128" t="str">
        <f>IFERROR(VLOOKUP(D230,DB!A:G,7,0),"")</f>
        <v/>
      </c>
      <c r="K230" s="124"/>
      <c r="L230" s="123" t="str">
        <f>IFERROR(VLOOKUP(D230,DB!A:I,9,0),"")</f>
        <v/>
      </c>
    </row>
  </sheetData>
  <customSheetViews>
    <customSheetView guid="{F6042A99-DD27-4453-835D-0834D95730CC}" filter="1" showAutoFilter="1">
      <pageMargins left="0" right="0" top="0" bottom="0" header="0" footer="0"/>
      <autoFilter ref="B1:M1" xr:uid="{0EA6F9F6-0E88-434F-AB33-8640C37B1417}"/>
    </customSheetView>
  </customSheetViews>
  <dataValidations count="2">
    <dataValidation allowBlank="1" showInputMessage="1" showErrorMessage="1" sqref="E1" xr:uid="{5DBA255D-CDD9-49FB-AD3C-AF70AB4EE696}"/>
    <dataValidation type="list" allowBlank="1" showInputMessage="1" showErrorMessage="1" sqref="E2:E2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9"/>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39112</v>
      </c>
      <c r="N1" s="84" t="s">
        <v>39113</v>
      </c>
      <c r="O1" s="84" t="s">
        <v>39114</v>
      </c>
      <c r="P1" s="84" t="s">
        <v>39115</v>
      </c>
      <c r="Q1" s="84" t="s">
        <v>39116</v>
      </c>
      <c r="R1" s="84" t="s">
        <v>39117</v>
      </c>
      <c r="S1" s="84" t="s">
        <v>39118</v>
      </c>
      <c r="T1" s="84" t="s">
        <v>39119</v>
      </c>
      <c r="U1" s="84" t="s">
        <v>39120</v>
      </c>
      <c r="V1" s="84" t="s">
        <v>39121</v>
      </c>
      <c r="W1" s="84" t="s">
        <v>39122</v>
      </c>
      <c r="X1" s="84" t="s">
        <v>39123</v>
      </c>
      <c r="Y1" s="84" t="s">
        <v>39124</v>
      </c>
      <c r="Z1" s="84" t="s">
        <v>39125</v>
      </c>
      <c r="AA1" s="84" t="s">
        <v>39126</v>
      </c>
      <c r="AB1" s="84" t="s">
        <v>39127</v>
      </c>
      <c r="AC1" s="84" t="s">
        <v>39128</v>
      </c>
      <c r="AD1" s="84" t="s">
        <v>39129</v>
      </c>
      <c r="AE1" s="84" t="s">
        <v>39130</v>
      </c>
      <c r="AF1" s="84" t="s">
        <v>39131</v>
      </c>
      <c r="AG1" s="84" t="s">
        <v>39132</v>
      </c>
      <c r="AH1" s="84" t="s">
        <v>39133</v>
      </c>
      <c r="AI1" s="84" t="s">
        <v>39134</v>
      </c>
      <c r="AJ1" s="84" t="s">
        <v>39135</v>
      </c>
      <c r="AK1" s="84" t="s">
        <v>39136</v>
      </c>
      <c r="AL1" s="84" t="s">
        <v>39137</v>
      </c>
      <c r="AM1" s="84" t="s">
        <v>39138</v>
      </c>
      <c r="AN1" s="84" t="s">
        <v>39139</v>
      </c>
      <c r="AO1" s="84" t="s">
        <v>39140</v>
      </c>
      <c r="AP1" s="84" t="s">
        <v>39141</v>
      </c>
      <c r="AQ1" s="84" t="s">
        <v>39142</v>
      </c>
      <c r="AR1" s="84" t="s">
        <v>39143</v>
      </c>
      <c r="AS1" s="84" t="s">
        <v>39144</v>
      </c>
      <c r="AT1" s="84" t="s">
        <v>39145</v>
      </c>
      <c r="AU1" s="84" t="s">
        <v>39146</v>
      </c>
      <c r="AV1" s="84" t="s">
        <v>39147</v>
      </c>
      <c r="AW1" s="84" t="s">
        <v>39148</v>
      </c>
      <c r="AX1" s="84" t="s">
        <v>39149</v>
      </c>
      <c r="AY1" s="84" t="s">
        <v>39150</v>
      </c>
      <c r="AZ1" s="84" t="s">
        <v>39151</v>
      </c>
      <c r="BA1" s="84" t="s">
        <v>39152</v>
      </c>
      <c r="BB1" s="84" t="s">
        <v>39153</v>
      </c>
      <c r="BC1" s="84" t="s">
        <v>39154</v>
      </c>
      <c r="BD1" s="84" t="s">
        <v>39155</v>
      </c>
      <c r="BE1" s="84" t="s">
        <v>39156</v>
      </c>
      <c r="BF1" s="84" t="s">
        <v>39157</v>
      </c>
      <c r="BG1" s="84" t="s">
        <v>39158</v>
      </c>
      <c r="BH1" s="84" t="s">
        <v>39159</v>
      </c>
      <c r="BI1" s="84" t="s">
        <v>39160</v>
      </c>
      <c r="BJ1" s="84" t="s">
        <v>39161</v>
      </c>
      <c r="BK1" s="84" t="s">
        <v>39162</v>
      </c>
      <c r="BL1" s="84" t="s">
        <v>39163</v>
      </c>
      <c r="BM1" s="84" t="s">
        <v>39164</v>
      </c>
      <c r="BN1" s="84" t="s">
        <v>39165</v>
      </c>
      <c r="BO1" s="84" t="s">
        <v>39166</v>
      </c>
      <c r="BP1" s="84" t="s">
        <v>39167</v>
      </c>
      <c r="BQ1" s="84" t="s">
        <v>39168</v>
      </c>
      <c r="BR1" s="84" t="s">
        <v>39169</v>
      </c>
      <c r="BS1" s="84" t="s">
        <v>39170</v>
      </c>
      <c r="BT1" s="84" t="s">
        <v>39171</v>
      </c>
      <c r="BU1" s="84" t="s">
        <v>39172</v>
      </c>
      <c r="BV1" s="84" t="s">
        <v>39173</v>
      </c>
      <c r="BW1" s="84" t="s">
        <v>39174</v>
      </c>
      <c r="BX1" s="84" t="s">
        <v>39175</v>
      </c>
      <c r="BY1" s="84" t="s">
        <v>39176</v>
      </c>
      <c r="BZ1" s="84" t="s">
        <v>39177</v>
      </c>
      <c r="CA1" s="84" t="s">
        <v>39178</v>
      </c>
      <c r="CB1" s="84" t="s">
        <v>39179</v>
      </c>
      <c r="CC1" s="84" t="s">
        <v>39180</v>
      </c>
      <c r="CD1" s="84" t="s">
        <v>39181</v>
      </c>
      <c r="CE1" s="84" t="s">
        <v>39182</v>
      </c>
      <c r="CF1" s="84" t="s">
        <v>39183</v>
      </c>
      <c r="CG1" s="84" t="s">
        <v>39184</v>
      </c>
      <c r="CH1" s="84" t="s">
        <v>39185</v>
      </c>
      <c r="CI1" s="84" t="s">
        <v>39186</v>
      </c>
      <c r="CJ1" s="84" t="s">
        <v>39187</v>
      </c>
    </row>
    <row r="2" spans="1:88" s="115" customFormat="1" ht="31.5" customHeight="1">
      <c r="A2" s="58" t="s">
        <v>39188</v>
      </c>
      <c r="B2" s="58" t="s">
        <v>27</v>
      </c>
      <c r="C2" s="58">
        <v>1</v>
      </c>
      <c r="D2" s="58" t="s">
        <v>19608</v>
      </c>
      <c r="E2" s="81" t="s">
        <v>39189</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166.73846041666548</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7.3508793981454801</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45991.738298379627</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45991.738298379627</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45991.738298379627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45991.738298379627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45991.738298379627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45991.738298379627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45991.738298379627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45991.738298379627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45991.738298379627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45991.738298379627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45991.738298379627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45991.738298379627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45991.738298379627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45991.738298379627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45991.738298379627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45991.738298379627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45991.738298379627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45991.738298379627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45991.738298379627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45991.738298379627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45991.738298379627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45991.738298379627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45991.738298379627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45991.738298379627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45991.738298379627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45991.738298379627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45991.738298379627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45991.738298379627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45991.738298379627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45991.738298379627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45991.738298379627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45991.738298379627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45991.738298379627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45991.738298379627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45991.738298379627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45991.738298379627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45991.738298379627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45991.738298379627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45991.738298379627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45991.738298379627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45991.738298379627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45991.738298379627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45991.738298379627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45991.738298379627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45991.738298379627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45991.738298379627</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45991.738298379627</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45991.738298379627</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45991.738298379627</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45991.738298379627</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45991.738298379627</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45991.738298379627</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45991.738298379627</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45991.738298379627</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45991.738298379627</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45991.738298379627</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45991.738298379627</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45991.738298379627</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45991.738298379627</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45991.738298379627</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45991.738298379627</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45991.738298379627</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45991.738298379627</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45991.738298379627</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45991.738298379627</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sheetData>
  <dataValidations count="2">
    <dataValidation allowBlank="1" showInputMessage="1" showErrorMessage="1" sqref="E1" xr:uid="{4D935161-CDD3-4592-B877-3FB59C99E142}"/>
    <dataValidation type="list" allowBlank="1" showInputMessage="1" showErrorMessage="1" sqref="E3:E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5" sqref="K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30" ca="1" si="0">IFERROR(NOW()-F2,"-")</f>
        <v>45991.738298379627</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45991.738298379627</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45991.738298379627</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45991.738298379627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45991.738298379627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45991.738298379627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45991.738298379627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45991.738298379627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45991.738298379627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45991.738298379627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45991.738298379627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45991.738298379627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45991.738298379627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45991.738298379627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45991.738298379627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45991.738298379627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45991.738298379627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45991.738298379627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45991.738298379627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45991.738298379627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45991.738298379627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45991.738298379627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45991.738298379627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45991.738298379627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45991.738298379627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45991.738298379627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45991.738298379627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45991.738298379627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45991.738298379627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45991.738298379627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45991.738298379627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45991.738298379627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45991.738298379627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45991.738298379627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45991.738298379627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45991.738298379627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45991.738298379627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45991.738298379627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45991.738298379627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45991.738298379627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45991.738298379627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45991.738298379627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45991.738298379627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45991.738298379627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45991.738298379627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45991.738298379627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45991.738298379627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45991.738298379627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45991.738298379627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45991.738298379627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45991.738298379627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45991.738298379627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45991.738298379627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45991.738298379627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45991.738298379627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45991.738298379627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45991.738298379627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45991.738298379627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45991.738298379627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45991.738298379627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45991.738298379627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45991.738298379627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45991.738298379627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45991.738298379627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45991.738298379627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45991.738298379627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45991.738298379627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45991.738298379627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45991.738298379627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45991.738298379627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45991.738298379627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45991.738298379627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45991.738298379627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45991.738298379627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45991.738298379627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45991.738298379627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45991.738298379627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45991.738298379627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45991.738298379627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45991.738298379627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45991.738298379627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45991.738298379627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45991.738298379627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45991.738298379627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45991.738298379627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45991.738298379627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45991.738298379627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45991.738298379627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45991.738298379627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45991.738298379627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45991.738298379627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45991.738298379627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45991.738298379627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45991.738298379627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45991.738298379627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45991.738298379627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45991.738298379627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45991.738298379627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45991.738298379627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45991.738298379627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45991.738298379627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45991.738298379627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45991.738298379627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45991.738298379627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45991.738298379627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45991.738298379627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45991.738298379627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45991.738298379627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45991.738298379627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45991.738298379627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45991.738298379627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45991.738298379627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45991.738298379627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45991.738298379627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45991.738298379627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45991.738298379627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45991.738298379627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45991.738298379627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45991.738298379627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45991.738298379627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45991.738298379627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45991.738298379627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45991.738298379627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45991.738298379627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45991.738298379627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45991.738298379627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45991.738298379627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45991.738298379627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45991.738298379627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45991.738298379627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45991.738298379627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45991.738298379627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45991.738298379627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45991.738298379627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45991.738298379627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45991.738298379627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45991.738298379627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45991.738298379627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45991.738298379627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45991.738298379627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45991.738298379627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45991.738298379627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45991.738298379627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45991.738298379627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45991.738298379627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45991.738298379627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45991.738298379627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45991.738298379627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45991.738298379627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45991.738298379627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45991.738298379627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45991.738298379627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45991.738298379627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45991.738298379627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45991.738298379627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45991.738298379627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45991.738298379627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45991.738298379627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45991.738298379627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45991.738298379627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45991.738298379627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45991.738298379627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45991.738298379627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45991.738298379627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45991.738298379627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45991.738298379627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45991.738298379627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45991.738298379627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45991.738298379627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45991.738298379627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45991.738298379627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45991.738298379627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45991.738298379627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45991.738298379627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45991.738298379627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45991.738298379627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45991.738298379627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45991.738298379627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45991.738298379627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45991.738298379627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45991.738298379627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45991.738298379627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45991.738298379627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45991.738298379627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45991.738298379627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45991.738298379627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45991.738298379627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45991.738298379627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45991.738298379627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45991.738298379627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45991.738298379627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45991.738298379627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45991.738298379627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45991.738298379627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45991.738298379627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45991.738298379627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45991.738298379627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45991.738298379627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45991.738298379627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45991.738298379627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45991.738298379627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45991.738298379627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45991.738298379627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45991.738298379627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45991.738298379627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45991.738298379627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45991.738298379627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45991.738298379627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45991.738298379627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45991.738298379627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45991.738298379627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45991.738298379627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45991.738298379627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45991.738298379627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45991.738298379627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45991.738298379627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45991.738298379627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45991.738298379627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45991.738298379627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45991.738298379627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45991.738298379627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45991.738298379627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45991.738298379627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45991.738298379627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45991.738298379627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45991.738298379627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45991.738298379627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45991.738298379627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45991.738298379627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45991.738298379627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45991.738298379627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45991.738298379627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45991.738298379627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45991.738298379627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45991.738298379627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45991.738298379627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45991.738298379627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45991.738298379627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45991.738298379627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45991.738298379627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45991.738298379627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45991.738298379627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45991.738298379627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45991.738298379627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45991.738298379627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45991.738298379627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45991.738298379627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45991.738298379627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45991.738298379627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45991.738298379627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45991.738298379627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45991.738298379627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45991.738298379627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45991.738298379627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45991.738298379627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45991.738298379627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45991.738298379627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45991.738298379627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45991.738298379627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45991.738298379627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45991.738298379627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45991.738298379627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45991.738298379627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45991.738298379627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45991.738298379627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45991.738298379627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45991.738298379627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45991.738298379627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45991.738298379627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45991.738298379627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45991.738298379627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45991.738298379627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45991.738298379627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45991.738298379627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45991.738298379627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45991.738298379627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45991.738298379627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45991.738298379627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45991.738298379627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45991.738298379627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45991.738298379627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45991.738298379627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45991.738298379627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45991.738298379627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45991.738298379627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45991.738298379627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45991.738298379627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45991.738298379627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45991.738298379627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45991.738298379627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45991.738298379627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45991.738298379627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45991.738298379627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45991.738298379627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45991.738298379627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45991.738298379627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45991.738298379627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45991.738298379627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45991.738298379627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45991.738298379627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45991.738298379627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45991.738298379627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45991.738298379627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45991.738298379627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45991.738298379627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45991.738298379627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45991.738298379627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45991.738298379627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45991.738298379627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45991.738298379627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45991.738298379627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45991.738298379627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45991.738298379627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45991.738298379627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45991.738298379627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45991.738298379627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45991.738298379627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45991.738298379627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45991.738298379627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45991.738298379627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45991.738298379627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45991.738298379627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45991.738298379627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45991.738298379627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45991.738298379627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45991.738298379627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45991.738298379627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45991.738298379627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45991.738298379627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45991.738298379627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45991.738298379627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45991.738298379627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45991.738298379627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45991.738298379627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45991.738298379627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45991.738298379627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45991.738298379627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45991.738298379627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45991.738298379627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45991.738298379627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45991.738298379627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45991.738298379627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45991.738298379627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45991.738298379627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45991.738298379627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45991.738298379627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45991.738298379627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45991.738298379627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45991.738298379627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45991.738298379627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45991.738298379627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45991.738298379627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45991.738298379627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45991.738298379627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45991.738298379627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45991.738298379627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45991.738298379627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45991.738298379627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45991.738298379627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45991.738298379627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45991.738298379627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45991.738298379627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45991.738298379627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45991.738298379627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45991.738298379627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45991.738298379627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45991.738298379627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45991.738298379627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45991.738298379627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45991.738298379627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45991.738298379627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45991.738298379627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45991.738298379627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45991.738298379627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45991.738298379627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45991.738298379627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45991.738298379627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45991.738298379627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45991.738298379627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45991.738298379627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45991.738298379627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45991.738298379627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45991.738298379627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45991.738298379627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45991.738298379627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45991.738298379627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45991.738298379627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45991.738298379627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45991.738298379627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45991.738298379627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45991.738298379627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45991.738298379627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45991.738298379627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45991.738298379627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45991.738298379627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45991.738298379627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45991.738298379627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45991.738298379627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45991.738298379627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45991.738298379627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45991.738298379627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45991.738298379627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45991.738298379627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45991.738298379627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45991.738298379627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45991.738298379627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45991.738298379627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45991.738298379627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45991.738298379627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45991.738298379627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45991.738298379627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45991.738298379627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45991.738298379627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45991.738298379627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45991.738298379627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45991.738298379627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45991.738298379627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45991.738298379627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45991.738298379627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45991.738298379627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45991.738298379627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45991.738298379627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45991.738298379627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45991.738298379627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45991.738298379627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45991.738298379627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45991.738298379627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45991.738298379627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45991.738298379627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45991.738298379627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45991.738298379627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45991.738298379627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45991.738298379627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45991.738298379627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45991.738298379627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45991.738298379627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45991.738298379627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45991.738298379627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45991.738298379627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45991.738298379627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45991.738298379627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45991.738298379627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45991.738298379627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45991.738298379627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45991.738298379627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45991.738298379627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45991.738298379627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45991.738298379627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45991.738298379627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45991.738298379627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45991.738298379627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45991.738298379627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45991.738298379627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45991.738298379627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45991.738298379627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45991.738298379627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45991.738298379627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45991.738298379627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45991.738298379627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45991.738298379627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45991.738298379627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45991.738298379627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45991.738298379627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45991.738298379627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45991.738298379627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45991.738298379627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45991.738298379627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45991.738298379627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45991.738298379627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45991.738298379627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45991.738298379627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45991.738298379627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45991.738298379627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45991.738298379627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45991.738298379627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45991.738298379627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45991.738298379627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45991.738298379627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45991.738298379627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45991.738298379627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45991.738298379627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45991.738298379627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45991.738298379627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45991.738298379627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45991.738298379627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45991.738298379627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45991.738298379627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45991.738298379627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45991.738298379627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45991.738298379627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45991.738298379627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45991.738298379627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45991.738298379627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45991.738298379627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45991.738298379627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45991.738298379627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45991.738298379627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45991.738298379627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45991.738298379627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45991.738298379627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45991.738298379627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45991.738298379627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45991.738298379627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45991.738298379627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45991.738298379627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45991.738298379627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45991.738298379627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45991.738298379627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45991.738298379627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45991.738298379627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45991.738298379627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45991.738298379627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45991.738298379627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45991.738298379627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45991.738298379627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45991.738298379627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45991.738298379627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45991.738298379627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45991.738298379627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45991.738298379627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45991.738298379627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45991.738298379627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45991.738298379627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45991.738298379627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45991.738298379627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45991.738298379627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45991.738298379627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45991.738298379627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45991.738298379627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45991.738298379627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45991.738298379627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45991.738298379627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45991.738298379627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45991.738298379627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45991.738298379627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45991.738298379627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45991.738298379627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45991.738298379627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45991.738298379627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45991.738298379627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45991.738298379627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45991.738298379627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45991.738298379627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45991.738298379627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45991.738298379627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45991.738298379627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45991.738298379627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45991.738298379627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45991.738298379627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45991.738298379627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45991.738298379627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45991.738298379627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45991.738298379627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45991.738298379627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45991.738298379627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45991.738298379627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45991.738298379627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45991.738298379627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45991.738298379627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45991.738298379627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45991.738298379627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45991.738298379627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45991.738298379627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45991.738298379627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45991.738298379627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45991.738298379627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45991.738298379627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45991.738298379627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45991.738298379627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45991.738298379627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45991.738298379627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45991.738298379627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45991.738298379627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45991.738298379627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45991.738298379627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45991.738298379627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45991.738298379627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45991.738298379627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45991.738298379627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45991.738298379627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45991.738298379627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45991.738298379627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45991.738298379627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45991.738298379627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45991.738298379627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45991.738298379627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45991.738298379627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45991.738298379627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45991.738298379627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45991.738298379627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45991.738298379627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45991.738298379627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45991.738298379627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45991.738298379627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45991.738298379627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45991.738298379627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45991.738298379627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45991.738298379627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45991.738298379627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45991.738298379627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45991.738298379627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45991.738298379627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45991.738298379627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45991.738298379627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45991.738298379627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45991.738298379627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45991.738298379627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45991.738298379627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45991.738298379627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45991.738298379627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45991.738298379627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45991.738298379627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45991.738298379627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45991.738298379627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45991.738298379627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45991.738298379627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45991.738298379627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45991.738298379627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45991.738298379627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45991.738298379627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45991.738298379627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45991.738298379627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45991.738298379627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45991.738298379627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45991.738298379627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45991.738298379627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45991.738298379627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45991.738298379627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45991.738298379627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45991.738298379627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45991.738298379627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45991.738298379627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45991.738298379627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45991.738298379627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45991.738298379627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45991.738298379627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45991.738298379627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45991.738298379627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45991.738298379627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45991.738298379627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45991.738298379627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45991.738298379627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45991.738298379627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45991.738298379627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45991.738298379627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45991.738298379627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45991.738298379627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45991.738298379627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45991.738298379627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45991.738298379627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45991.738298379627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45991.738298379627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45991.738298379627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45991.738298379627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45991.738298379627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45991.738298379627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45991.738298379627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45991.738298379627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45991.738298379627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45991.738298379627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45991.738298379627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45991.738298379627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45991.738298379627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45991.738298379627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45991.738298379627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45991.738298379627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45991.738298379627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45991.738298379627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45991.738298379627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45991.738298379627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45991.738298379627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45991.738298379627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45991.738298379627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45991.738298379627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45991.738298379627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45991.738298379627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45991.738298379627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45991.738298379627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45991.738298379627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45991.738298379627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45991.738298379627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45991.738298379627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45991.738298379627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45991.738298379627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45991.738298379627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45991.738298379627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45991.738298379627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45991.738298379627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45991.738298379627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45991.738298379627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45991.738298379627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45991.738298379627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45991.738298379627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45991.738298379627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45991.738298379627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45991.738298379627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45991.738298379627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45991.738298379627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45991.738298379627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45991.738298379627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45991.738298379627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45991.738298379627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45991.738298379627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45991.738298379627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45991.738298379627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45991.738298379627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45991.738298379627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45991.738298379627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45991.738298379627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45991.738298379627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45991.738298379627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45991.738298379627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45991.738298379627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45991.738298379627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45991.738298379627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45991.738298379627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45991.738298379627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45991.738298379627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45991.738298379627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45991.738298379627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45991.738298379627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45991.738298379627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45991.738298379627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45991.738298379627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45991.738298379627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45991.738298379627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45991.738298379627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45991.738298379627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45991.738298379627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45991.738298379627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45991.738298379627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45991.738298379627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45991.738298379627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45991.738298379627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45991.738298379627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45991.738298379627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45991.738298379627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45991.738298379627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45991.738298379627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45991.738298379627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45991.738298379627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45991.738298379627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45991.738298379627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45991.738298379627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45991.738298379627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45991.738298379627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45991.738298379627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45991.738298379627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45991.738298379627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45991.738298379627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45991.738298379627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45991.738298379627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45991.738298379627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45991.738298379627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45991.738298379627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45991.738298379627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45991.738298379627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45991.738298379627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45991.738298379627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45991.738298379627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45991.738298379627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45991.738298379627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45991.738298379627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45991.738298379627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45991.738298379627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45991.738298379627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45991.738298379627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45991.738298379627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45991.738298379627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45991.738298379627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45991.738298379627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45991.738298379627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45991.738298379627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45991.738298379627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45991.738298379627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45991.738298379627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45991.738298379627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45991.738298379627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45991.738298379627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45991.738298379627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45991.738298379627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45991.738298379627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45991.738298379627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45991.738298379627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45991.738298379627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45991.738298379627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45991.738298379627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45991.738298379627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45991.738298379627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45991.738298379627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45991.738298379627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45991.738298379627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45991.738298379627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45991.738298379627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45991.738298379627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45991.738298379627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45991.738298379627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45991.738298379627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45991.738298379627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45991.738298379627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45991.738298379627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45991.738298379627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45991.738298379627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45991.738298379627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45991.738298379627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45991.738298379627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45991.738298379627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45991.738298379627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45991.738298379627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45991.738298379627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45991.738298379627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45991.738298379627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45991.738298379627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45991.738298379627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45991.738298379627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45991.738298379627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45991.738298379627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45991.738298379627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45991.738298379627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45991.738298379627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45991.738298379627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45991.738298379627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45991.738298379627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45991.738298379627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45991.738298379627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45991.738298379627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45991.738298379627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45991.738298379627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45991.738298379627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45991.738298379627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45991.738298379627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45991.738298379627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45991.738298379627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45991.738298379627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45991.738298379627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45991.738298379627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45991.738298379627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45991.738298379627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45991.738298379627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45991.738298379627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45991.738298379627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45991.738298379627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45991.738298379627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45991.738298379627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45991.738298379627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45991.738298379627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45991.738298379627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45991.738298379627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45991.738298379627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45991.738298379627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45991.738298379627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45991.738298379627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45991.738298379627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45991.738298379627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45991.738298379627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45991.738298379627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45991.738298379627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45991.738298379627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45991.738298379627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45991.738298379627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45991.738298379627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45991.738298379627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45991.738298379627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45991.738298379627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45991.738298379627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45991.738298379627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45991.738298379627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45991.738298379627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45991.738298379627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45991.738298379627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45991.738298379627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45991.738298379627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45991.738298379627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45991.738298379627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45991.738298379627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45991.738298379627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45991.738298379627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45991.738298379627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45991.738298379627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45991.738298379627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45991.738298379627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45991.738298379627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45991.738298379627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45991.738298379627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45991.738298379627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45991.738298379627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45991.738298379627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45991.738298379627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45991.738298379627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45991.738298379627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45991.738298379627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45991.738298379627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45991.738298379627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45991.738298379627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45991.738298379627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45991.738298379627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45991.738298379627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45991.738298379627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45991.738298379627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45991.738298379627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45991.738298379627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45991.738298379627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45991.738298379627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45991.738298379627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45991.738298379627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45991.738298379627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45991.738298379627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45991.738298379627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45991.738298379627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45991.738298379627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45991.738298379627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45991.738298379627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45991.738298379627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45991.738298379627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45991.738298379627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45991.738298379627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45991.738298379627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45991.738298379627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45991.738298379627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45991.738298379627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45991.738298379627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45991.738298379627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45991.738298379627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45991.738298379627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45991.738298379627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45991.738298379627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45991.738298379627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45991.738298379627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45991.738298379627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45991.738298379627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45991.738298379627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45991.738298379627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45991.738298379627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45991.738298379627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45991.738298379627</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45991.738298379627</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45991.738298379627</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45991.738298379627</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45991.738298379627</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45991.738298379627</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2"/>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288.25758078703075</v>
      </c>
      <c r="H2" s="92">
        <v>45703.474768518521</v>
      </c>
      <c r="I2" s="92" t="str">
        <f>IFERROR(VLOOKUP(D2,DB!A:F,6,0),"")</f>
        <v>SCECO</v>
      </c>
      <c r="J2" s="92" t="str">
        <f>IFERROR(VLOOKUP(D2,DB!A:G,7,0),"")</f>
        <v>Dead</v>
      </c>
      <c r="K2" s="94" t="s">
        <v>39197</v>
      </c>
      <c r="L2" s="88" t="str">
        <f>IFERROR(VLOOKUP(D2,DB!A:I,9,0),"")</f>
        <v>Latis</v>
      </c>
    </row>
    <row r="3" spans="1:16" ht="15" customHeight="1">
      <c r="A3" s="110"/>
      <c r="B3" s="110" t="str">
        <f>IFERROR(VLOOKUP(D3,DB!A:K,11,0),"")</f>
        <v/>
      </c>
      <c r="C3" s="90"/>
      <c r="D3" s="88"/>
      <c r="E3" s="91"/>
      <c r="F3" s="92"/>
      <c r="G3" s="93">
        <f t="shared" ref="G3:G34" ca="1" si="0">IFERROR(NOW()-F3,"")</f>
        <v>45991.738298379627</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45991.738298379627</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45991.738298379627</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45991.738298379627</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45991.738298379627</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45991.738298379627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45991.738298379627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45991.738298379627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45991.738298379627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45991.738298379627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45991.738298379627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45991.738298379627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45991.738298379627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45991.738298379627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45991.738298379627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45991.738298379627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45991.738298379627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45991.738298379627</v>
      </c>
      <c r="H20" s="92"/>
      <c r="I20" s="110" t="str">
        <f>IFERROR(VLOOKUP(D20,DB!A:F,6,0),"")</f>
        <v/>
      </c>
      <c r="J20" s="110" t="str">
        <f>IFERROR(VLOOKUP(D20,DB!A:G,7,0),"")</f>
        <v/>
      </c>
      <c r="K20" s="94"/>
      <c r="L20" s="88" t="str">
        <f>IFERROR(VLOOKUP(D20,DB!A:I,9,0),"")</f>
        <v/>
      </c>
    </row>
    <row r="21" spans="1:12" ht="15" customHeight="1">
      <c r="A21" s="110"/>
      <c r="B21" s="110" t="str">
        <f>IFERROR(VLOOKUP(D22,DB!A:K,11,0),"")</f>
        <v/>
      </c>
      <c r="C21" s="90"/>
      <c r="D21" s="88"/>
      <c r="E21" s="91"/>
      <c r="F21" s="92"/>
      <c r="G21" s="93">
        <f t="shared" ca="1" si="0"/>
        <v>45991.738298379627</v>
      </c>
      <c r="H21" s="92"/>
      <c r="I21" s="110" t="str">
        <f>IFERROR(VLOOKUP(D22,DB!A:F,6,0),"")</f>
        <v/>
      </c>
      <c r="J21" s="110" t="str">
        <f>IFERROR(VLOOKUP(D22,DB!A:G,7,0),"")</f>
        <v/>
      </c>
      <c r="K21" s="94"/>
      <c r="L21" s="88" t="str">
        <f>IFERROR(VLOOKUP(D22,DB!A:I,9,0),"")</f>
        <v/>
      </c>
    </row>
    <row r="22" spans="1:12" ht="15" customHeight="1">
      <c r="A22" s="110"/>
      <c r="B22" s="110" t="str">
        <f>IFERROR(VLOOKUP(#REF!,DB!A:K,11,0),"")</f>
        <v/>
      </c>
      <c r="C22" s="90"/>
      <c r="D22" s="88"/>
      <c r="E22" s="91"/>
      <c r="F22" s="92"/>
      <c r="G22" s="93">
        <f t="shared" ca="1" si="0"/>
        <v>45991.738298379627</v>
      </c>
      <c r="H22" s="92"/>
      <c r="I22" s="110" t="str">
        <f>IFERROR(VLOOKUP(#REF!,DB!A:F,6,0),"")</f>
        <v/>
      </c>
      <c r="J22" s="110" t="str">
        <f>IFERROR(VLOOKUP(#REF!,DB!A:G,7,0),"")</f>
        <v/>
      </c>
      <c r="K22" s="94"/>
      <c r="L22" s="88" t="str">
        <f>IFERROR(VLOOKUP(#REF!,DB!A:I,9,0),"")</f>
        <v/>
      </c>
    </row>
    <row r="23" spans="1:12" ht="15" customHeight="1">
      <c r="A23" s="110"/>
      <c r="B23" s="110" t="str">
        <f>IFERROR(VLOOKUP(D23,DB!A:K,11,0),"")</f>
        <v/>
      </c>
      <c r="C23" s="90"/>
      <c r="D23" s="88"/>
      <c r="E23" s="91"/>
      <c r="F23" s="92"/>
      <c r="G23" s="93">
        <f t="shared" ca="1" si="0"/>
        <v>45991.738298379627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45991.738298379627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45991.738298379627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45991.738298379627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45991.738298379627</v>
      </c>
      <c r="H27" s="92"/>
      <c r="I27" s="110" t="str">
        <f>IFERROR(VLOOKUP(D27,DB!A:F,6,0),"")</f>
        <v/>
      </c>
      <c r="J27" s="110" t="str">
        <f>IFERROR(VLOOKUP(D27,DB!A:G,7,0),"")</f>
        <v/>
      </c>
      <c r="K27" s="94"/>
      <c r="L27" s="88" t="str">
        <f>IFERROR(VLOOKUP(D27,DB!A:I,9,0),"")</f>
        <v/>
      </c>
    </row>
    <row r="28" spans="1:12" ht="15" customHeight="1">
      <c r="A28" s="110"/>
      <c r="B28" s="110" t="str">
        <f>IFERROR(VLOOKUP(D29,DB!A:K,11,0),"")</f>
        <v/>
      </c>
      <c r="C28" s="90"/>
      <c r="D28" s="150"/>
      <c r="E28" s="91"/>
      <c r="F28" s="92"/>
      <c r="G28" s="93">
        <f t="shared" ca="1" si="0"/>
        <v>45991.738298379627</v>
      </c>
      <c r="H28" s="92"/>
      <c r="I28" s="110" t="str">
        <f>IFERROR(VLOOKUP(D29,DB!A:F,6,0),"")</f>
        <v/>
      </c>
      <c r="J28" s="110" t="str">
        <f>IFERROR(VLOOKUP(D29,DB!A:G,7,0),"")</f>
        <v/>
      </c>
      <c r="K28" s="94"/>
      <c r="L28" s="88" t="str">
        <f>IFERROR(VLOOKUP(D29,DB!A:I,9,0),"")</f>
        <v/>
      </c>
    </row>
    <row r="29" spans="1:12" ht="15" customHeight="1">
      <c r="A29" s="110"/>
      <c r="B29" s="110" t="str">
        <f>IFERROR(VLOOKUP(#REF!,DB!A:K,11,0),"")</f>
        <v/>
      </c>
      <c r="C29" s="90"/>
      <c r="D29" s="88"/>
      <c r="E29" s="91"/>
      <c r="F29" s="92"/>
      <c r="G29" s="93">
        <f t="shared" ca="1" si="0"/>
        <v>45991.738298379627</v>
      </c>
      <c r="H29" s="92"/>
      <c r="I29" s="110" t="str">
        <f>IFERROR(VLOOKUP(#REF!,DB!A:F,6,0),"")</f>
        <v/>
      </c>
      <c r="J29" s="110" t="str">
        <f>IFERROR(VLOOKUP(#REF!,DB!A:G,7,0),"")</f>
        <v/>
      </c>
      <c r="K29" s="94"/>
      <c r="L29" s="88" t="str">
        <f>IFERROR(VLOOKUP(#REF!,DB!A:I,9,0),"")</f>
        <v/>
      </c>
    </row>
    <row r="30" spans="1:12" ht="15" customHeight="1">
      <c r="A30" s="110"/>
      <c r="B30" s="110" t="str">
        <f>IFERROR(VLOOKUP(D30,DB!A:K,11,0),"")</f>
        <v/>
      </c>
      <c r="C30" s="90"/>
      <c r="D30" s="88"/>
      <c r="E30" s="91"/>
      <c r="F30" s="92"/>
      <c r="G30" s="93">
        <f t="shared" ca="1" si="0"/>
        <v>45991.738298379627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45991.738298379627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45991.738298379627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45991.738298379627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45991.738298379627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ref="G35:G98" ca="1" si="1">IFERROR(NOW()-F35,"")</f>
        <v>45991.738298379627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45991.738298379627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45991.738298379627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45991.738298379627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45991.738298379627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45991.738298379627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45991.738298379627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45991.738298379627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45991.738298379627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45991.738298379627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45991.738298379627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45991.738298379627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45991.738298379627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45991.738298379627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45991.738298379627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45991.738298379627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45991.738298379627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45991.738298379627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45991.738298379627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45991.738298379627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45991.738298379627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45991.738298379627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45991.738298379627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45991.738298379627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45991.738298379627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45991.738298379627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45991.738298379627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45991.738298379627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45991.738298379627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45991.738298379627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45991.738298379627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45991.738298379627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45991.738298379627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45991.738298379627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45991.738298379627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45991.738298379627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45991.738298379627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45991.738298379627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45991.738298379627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45991.738298379627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45991.738298379627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45991.738298379627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45991.738298379627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45991.738298379627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45991.738298379627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45991.738298379627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45991.738298379627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45991.738298379627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45991.738298379627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45991.738298379627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45991.738298379627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45991.738298379627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45991.738298379627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45991.738298379627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45991.738298379627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45991.738298379627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45991.738298379627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45991.738298379627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45991.738298379627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45991.738298379627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45991.738298379627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45991.738298379627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45991.738298379627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45991.738298379627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ref="G99:G162" ca="1" si="2">IFERROR(NOW()-F99,"")</f>
        <v>45991.738298379627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45991.738298379627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45991.738298379627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45991.738298379627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45991.738298379627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45991.738298379627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45991.738298379627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45991.738298379627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45991.738298379627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45991.738298379627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45991.738298379627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45991.738298379627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45991.738298379627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45991.738298379627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45991.738298379627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45991.738298379627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45991.738298379627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45991.738298379627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45991.738298379627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45991.738298379627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45991.738298379627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45991.738298379627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45991.738298379627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45991.738298379627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45991.738298379627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45991.738298379627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45991.738298379627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45991.738298379627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45991.738298379627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45991.738298379627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45991.738298379627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45991.738298379627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45991.738298379627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45991.738298379627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45991.738298379627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45991.738298379627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45991.738298379627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45991.738298379627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45991.738298379627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45991.738298379627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45991.738298379627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45991.738298379627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45991.738298379627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45991.738298379627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45991.738298379627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45991.738298379627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45991.738298379627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45991.738298379627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45991.738298379627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45991.738298379627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45991.738298379627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45991.738298379627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45991.738298379627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45991.738298379627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45991.738298379627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45991.738298379627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45991.738298379627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45991.738298379627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45991.738298379627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45991.738298379627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45991.738298379627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45991.738298379627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45991.738298379627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45991.738298379627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ref="G163:G226" ca="1" si="3">IFERROR(NOW()-F163,"")</f>
        <v>45991.738298379627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45991.738298379627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45991.738298379627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45991.738298379627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45991.738298379627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45991.738298379627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45991.738298379627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45991.738298379627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45991.738298379627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45991.738298379627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45991.738298379627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45991.738298379627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45991.738298379627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45991.738298379627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45991.738298379627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45991.738298379627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45991.738298379627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45991.738298379627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45991.738298379627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45991.738298379627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45991.738298379627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45991.738298379627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45991.738298379627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45991.738298379627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45991.738298379627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45991.738298379627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45991.738298379627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45991.738298379627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45991.738298379627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45991.738298379627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45991.738298379627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45991.738298379627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45991.738298379627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45991.738298379627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45991.738298379627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45991.738298379627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45991.738298379627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45991.738298379627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45991.738298379627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45991.738298379627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45991.738298379627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45991.738298379627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45991.738298379627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45991.738298379627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45991.738298379627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45991.738298379627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45991.738298379627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45991.738298379627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45991.738298379627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45991.738298379627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45991.738298379627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45991.738298379627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45991.738298379627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45991.738298379627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45991.738298379627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45991.738298379627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45991.738298379627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45991.738298379627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45991.738298379627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45991.738298379627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45991.738298379627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45991.738298379627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45991.738298379627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45991.738298379627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ref="G227:G272" ca="1" si="4">IFERROR(NOW()-F227,"")</f>
        <v>45991.738298379627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45991.738298379627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45991.738298379627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45991.738298379627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45991.738298379627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45991.738298379627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45991.738298379627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45991.738298379627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45991.738298379627</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45991.738298379627</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45991.738298379627</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45991.738298379627</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45991.738298379627</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45991.738298379627</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45991.738298379627</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45991.738298379627</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45991.738298379627</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45991.738298379627</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45991.738298379627</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45991.738298379627</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45991.738298379627</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45991.738298379627</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45991.738298379627</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45991.738298379627</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45991.738298379627</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45991.738298379627</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45991.738298379627</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45991.738298379627</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45991.738298379627</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45991.738298379627</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45991.738298379627</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45991.738298379627</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45991.738298379627</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45991.738298379627</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45991.738298379627</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45991.738298379627</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45991.738298379627</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45991.738298379627</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45991.738298379627</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45991.738298379627</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45991.738298379627</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45991.738298379627</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45991.738298379627</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45991.738298379627</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45991.738298379627</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45991.738298379627</v>
      </c>
      <c r="H272" s="92"/>
      <c r="I272" s="110" t="str">
        <f>IFERROR(VLOOKUP(D272,DB!A:F,6,0),"")</f>
        <v/>
      </c>
      <c r="J272" s="110" t="str">
        <f>IFERROR(VLOOKUP(D272,DB!A:G,7,0),"")</f>
        <v/>
      </c>
      <c r="K272" s="94"/>
      <c r="L272" s="88" t="str">
        <f>IFERROR(VLOOKUP(D272,DB!A:I,9,0),"")</f>
        <v/>
      </c>
    </row>
  </sheetData>
  <dataValidations count="2">
    <dataValidation allowBlank="1" showInputMessage="1" showErrorMessage="1" sqref="E1" xr:uid="{A4F81451-56CC-4543-9497-104C4E44EE4B}"/>
    <dataValidation type="list" allowBlank="1" showInputMessage="1" showErrorMessage="1" sqref="E2:E27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5"/>
  <sheetViews>
    <sheetView tabSelected="1" workbookViewId="0">
      <selection activeCell="D7" sqref="D7"/>
    </sheetView>
  </sheetViews>
  <sheetFormatPr defaultColWidth="11.19921875" defaultRowHeight="15"/>
  <cols>
    <col min="1" max="1" width="17.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39198</v>
      </c>
      <c r="B2" s="37" t="str">
        <f>IFERROR(VLOOKUP(D2,DB!A:K,11,0),"")</f>
        <v>R5</v>
      </c>
      <c r="C2" s="37">
        <v>3</v>
      </c>
      <c r="D2" s="103" t="s">
        <v>36085</v>
      </c>
      <c r="E2" s="37" t="s">
        <v>39106</v>
      </c>
      <c r="F2" s="38">
        <v>45891.832060185188</v>
      </c>
      <c r="G2" s="105">
        <f ca="1">IFERROR(NOW()-F2,"")</f>
        <v>99.906238194438629</v>
      </c>
      <c r="H2" s="38">
        <v>45891.790393518517</v>
      </c>
      <c r="I2" s="37" t="str">
        <f>IFERROR(VLOOKUP(D2,DB!A:F,6,0),"")</f>
        <v>Generator-SG</v>
      </c>
      <c r="J2" s="37" t="str">
        <f>IFERROR(VLOOKUP(D2,DB!A:G,7,0),"")</f>
        <v>Vandalized</v>
      </c>
      <c r="K2" s="37" t="s">
        <v>39199</v>
      </c>
      <c r="L2" s="37" t="str">
        <f>IFERROR(VLOOKUP(D2,DB!A:I,9,0),"")</f>
        <v>Latis</v>
      </c>
      <c r="M2" s="102"/>
    </row>
    <row r="3" spans="1:13" s="39" customFormat="1" ht="30.75">
      <c r="A3" s="37" t="s">
        <v>39200</v>
      </c>
      <c r="B3" s="37" t="str">
        <f>IFERROR(VLOOKUP(D3,DB!A:K,11,0),"")</f>
        <v>R5</v>
      </c>
      <c r="C3" s="37">
        <v>1</v>
      </c>
      <c r="D3" s="37" t="s">
        <v>33407</v>
      </c>
      <c r="E3" s="37" t="s">
        <v>39189</v>
      </c>
      <c r="F3" s="38">
        <v>45926.188877314817</v>
      </c>
      <c r="G3" s="105">
        <f t="shared" ref="G3" ca="1" si="0">IFERROR(NOW()-F3,"")</f>
        <v>65.549421064810304</v>
      </c>
      <c r="H3" s="38">
        <v>45926.158159722225</v>
      </c>
      <c r="I3" s="37" t="str">
        <f>IFERROR(VLOOKUP(D3,DB!A:F,6,0),"")</f>
        <v>SCECO</v>
      </c>
      <c r="J3" s="37" t="str">
        <f>IFERROR(VLOOKUP(D3,DB!A:G,7,0),"")</f>
        <v>Good</v>
      </c>
      <c r="K3" s="37" t="s">
        <v>39201</v>
      </c>
      <c r="L3" s="37" t="str">
        <f>IFERROR(VLOOKUP(D3,DB!A:I,9,0),"")</f>
        <v>Latis</v>
      </c>
      <c r="M3" s="102"/>
    </row>
    <row r="4" spans="1:13" s="39" customFormat="1" ht="39.75" customHeight="1">
      <c r="A4" s="106" t="s">
        <v>39202</v>
      </c>
      <c r="B4" s="106" t="str">
        <f>IFERROR(VLOOKUP(D4,DB!A:K,11,0),"")</f>
        <v>R5</v>
      </c>
      <c r="C4" s="106">
        <v>1</v>
      </c>
      <c r="D4" s="106" t="s">
        <v>34832</v>
      </c>
      <c r="E4" s="106" t="s">
        <v>39189</v>
      </c>
      <c r="F4" s="107">
        <v>45948.661111111112</v>
      </c>
      <c r="G4" s="108">
        <f t="shared" ref="G4" ca="1" si="1">IFERROR(NOW()-F4,"")</f>
        <v>43.077187268514535</v>
      </c>
      <c r="H4" s="107">
        <v>45948.661111111112</v>
      </c>
      <c r="I4" s="106" t="str">
        <f>IFERROR(VLOOKUP(D4,DB!A:F,6,0),"")</f>
        <v>SCECO</v>
      </c>
      <c r="J4" s="106" t="str">
        <f>IFERROR(VLOOKUP(D4,DB!A:G,7,0),"")</f>
        <v>Dead</v>
      </c>
      <c r="K4" s="106" t="s">
        <v>39203</v>
      </c>
      <c r="L4" s="106" t="str">
        <f>IFERROR(VLOOKUP(D4,DB!A:I,9,0),"")</f>
        <v>Latis</v>
      </c>
    </row>
    <row r="5" spans="1:13" s="39" customFormat="1" ht="30.75">
      <c r="A5" s="106" t="s">
        <v>39204</v>
      </c>
      <c r="B5" s="106" t="str">
        <f>IFERROR(VLOOKUP(D5,DB!A:K,11,0),"")</f>
        <v>R5</v>
      </c>
      <c r="C5" s="106">
        <v>1</v>
      </c>
      <c r="D5" s="106" t="s">
        <v>36592</v>
      </c>
      <c r="E5" s="106" t="s">
        <v>39106</v>
      </c>
      <c r="F5" s="107">
        <v>45981.373298611114</v>
      </c>
      <c r="G5" s="108">
        <f ca="1">IFERROR(NOW()-F5,"")</f>
        <v>10.364999768513371</v>
      </c>
      <c r="H5" s="136">
        <v>45981.360798611109</v>
      </c>
      <c r="I5" s="106" t="str">
        <f>IFERROR(VLOOKUP(D5,DB!A:F,6,0),"")</f>
        <v>SCECO</v>
      </c>
      <c r="J5" s="106" t="str">
        <f>IFERROR(VLOOKUP(D5,DB!A:G,7,0),"")</f>
        <v>Dead</v>
      </c>
      <c r="K5" s="106" t="s">
        <v>39205</v>
      </c>
      <c r="L5" s="106" t="str">
        <f>IFERROR(VLOOKUP(D5,DB!A:I,9,0),"")</f>
        <v>Latis</v>
      </c>
    </row>
    <row r="6" spans="1:13">
      <c r="A6" s="37"/>
      <c r="B6" s="37" t="str">
        <f>IFERROR(VLOOKUP(D6,DB!A:K,11,0),"")</f>
        <v/>
      </c>
      <c r="C6" s="37"/>
      <c r="D6" s="37"/>
      <c r="E6" s="37"/>
      <c r="F6" s="38"/>
      <c r="G6" s="135">
        <f ca="1">IFERROR(NOW()-F6,"")</f>
        <v>45991.738298379627</v>
      </c>
      <c r="H6"/>
      <c r="I6" s="37" t="str">
        <f>IFERROR(VLOOKUP(D6,DB!A:F,6,0),"")</f>
        <v/>
      </c>
      <c r="J6" s="37" t="str">
        <f>IFERROR(VLOOKUP(D6,DB!A:G,7,0),"")</f>
        <v/>
      </c>
      <c r="K6" s="37"/>
      <c r="L6" s="37" t="str">
        <f>IFERROR(VLOOKUP(D6,DB!A:I,9,0),"")</f>
        <v/>
      </c>
    </row>
    <row r="7" spans="1:13">
      <c r="A7" s="37"/>
      <c r="B7" s="37" t="str">
        <f>IFERROR(VLOOKUP(D7,DB!A:K,11,0),"")</f>
        <v/>
      </c>
      <c r="C7" s="37"/>
      <c r="D7"/>
      <c r="E7" s="37"/>
      <c r="F7" s="38"/>
      <c r="G7" s="135">
        <f ca="1">IFERROR(NOW()-F7,"")</f>
        <v>45991.738298379627</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45991.738298379627</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45991.738298379627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45991.738298379627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45991.738298379627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45991.738298379627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45991.738298379627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45991.738298379627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45991.738298379627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45991.738298379627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45991.738298379627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45991.738298379627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05">
        <f ca="1">IFERROR(NOW()-F19,"")</f>
        <v>45991.738298379627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05">
        <f ca="1">IFERROR(NOW()-F20,"")</f>
        <v>45991.738298379627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05">
        <f ca="1">IFERROR(NOW()-F21,"")</f>
        <v>45991.738298379627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05">
        <f ca="1">IFERROR(NOW()-F22,"")</f>
        <v>45991.738298379627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45991.738298379627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45991.738298379627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45991.738298379627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45991.738298379627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45991.738298379627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45991.738298379627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45991.738298379627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45991.738298379627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45991.738298379627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45991.738298379627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45991.738298379627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45991.738298379627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45991.738298379627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45991.738298379627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45991.738298379627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45991.738298379627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45991.738298379627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45991.738298379627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45991.738298379627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45991.738298379627</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45991.738298379627</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45991.738298379627</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45991.738298379627</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45991.738298379627</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45991.738298379627</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45991.738298379627</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45991.738298379627</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45991.738298379627</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45991.738298379627</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45991.738298379627</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45991.738298379627</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45991.738298379627</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45991.738298379627</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45991.738298379627</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45991.738298379627</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45991.738298379627</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45991.738298379627</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45991.738298379627</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45991.738298379627</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45991.738298379627</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45991.738298379627</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45991.738298379627</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45991.738298379627</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45991.738298379627</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45991.738298379627</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45991.738298379627</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45991.738298379627</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45991.738298379627</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ca="1">IFERROR(NOW()-F71,"")</f>
        <v>45991.738298379627</v>
      </c>
      <c r="H71" s="38"/>
      <c r="I71" s="37" t="str">
        <f>IFERROR(VLOOKUP(D71,DB!A:F,6,0),"")</f>
        <v/>
      </c>
      <c r="J71" s="37" t="str">
        <f>IFERROR(VLOOKUP(D71,DB!A:G,7,0),"")</f>
        <v/>
      </c>
      <c r="K71" s="37"/>
      <c r="L71" s="37" t="str">
        <f>IFERROR(VLOOKUP(D71,DB!A:I,9,0),"")</f>
        <v/>
      </c>
    </row>
    <row r="72" spans="1:12">
      <c r="A72" s="37"/>
      <c r="B72" s="37" t="str">
        <f>IFERROR(VLOOKUP(D72,DB!A:K,11,0),"")</f>
        <v/>
      </c>
      <c r="C72" s="37"/>
      <c r="D72" s="37"/>
      <c r="E72" s="37"/>
      <c r="F72" s="38"/>
      <c r="G72" s="135">
        <f ca="1">IFERROR(NOW()-F72,"")</f>
        <v>45991.738298379627</v>
      </c>
      <c r="H72" s="38"/>
      <c r="I72" s="37" t="str">
        <f>IFERROR(VLOOKUP(D72,DB!A:F,6,0),"")</f>
        <v/>
      </c>
      <c r="J72" s="37" t="str">
        <f>IFERROR(VLOOKUP(D72,DB!A:G,7,0),"")</f>
        <v/>
      </c>
      <c r="K72" s="37"/>
      <c r="L72" s="37" t="str">
        <f>IFERROR(VLOOKUP(D72,DB!A:I,9,0),"")</f>
        <v/>
      </c>
    </row>
    <row r="73" spans="1:12">
      <c r="A73" s="37"/>
      <c r="B73" s="37" t="str">
        <f>IFERROR(VLOOKUP(D73,DB!A:K,11,0),"")</f>
        <v/>
      </c>
      <c r="C73" s="37"/>
      <c r="D73" s="37"/>
      <c r="E73" s="37"/>
      <c r="F73" s="38"/>
      <c r="G73" s="135">
        <f ca="1">IFERROR(NOW()-F73,"")</f>
        <v>45991.738298379627</v>
      </c>
      <c r="H73" s="38"/>
      <c r="I73" s="37" t="str">
        <f>IFERROR(VLOOKUP(D73,DB!A:F,6,0),"")</f>
        <v/>
      </c>
      <c r="J73" s="37" t="str">
        <f>IFERROR(VLOOKUP(D73,DB!A:G,7,0),"")</f>
        <v/>
      </c>
      <c r="K73" s="37"/>
      <c r="L73" s="37" t="str">
        <f>IFERROR(VLOOKUP(D73,DB!A:I,9,0),"")</f>
        <v/>
      </c>
    </row>
    <row r="74" spans="1:12">
      <c r="A74" s="37"/>
      <c r="B74" s="37" t="str">
        <f>IFERROR(VLOOKUP(D74,DB!A:K,11,0),"")</f>
        <v/>
      </c>
      <c r="C74" s="37"/>
      <c r="D74" s="37"/>
      <c r="E74" s="37"/>
      <c r="F74" s="38"/>
      <c r="G74" s="135">
        <f ca="1">IFERROR(NOW()-F74,"")</f>
        <v>45991.738298379627</v>
      </c>
      <c r="H74" s="38"/>
      <c r="I74" s="37" t="str">
        <f>IFERROR(VLOOKUP(D74,DB!A:F,6,0),"")</f>
        <v/>
      </c>
      <c r="J74" s="37" t="str">
        <f>IFERROR(VLOOKUP(D74,DB!A:G,7,0),"")</f>
        <v/>
      </c>
      <c r="K74" s="37"/>
      <c r="L74" s="37" t="str">
        <f>IFERROR(VLOOKUP(D74,DB!A:I,9,0),"")</f>
        <v/>
      </c>
    </row>
    <row r="75" spans="1:12">
      <c r="A75" s="151"/>
      <c r="B75" s="151" t="str">
        <f>IFERROR(VLOOKUP(D75,DB!A:K,11,0),"")</f>
        <v/>
      </c>
      <c r="C75" s="151"/>
      <c r="D75" s="151"/>
      <c r="E75" s="151"/>
      <c r="F75" s="152"/>
      <c r="G75" s="153">
        <f ca="1">IFERROR(NOW()-F75,"")</f>
        <v>45991.738298379627</v>
      </c>
      <c r="H75" s="152"/>
      <c r="I75" s="151" t="str">
        <f>IFERROR(VLOOKUP(D75,DB!A:F,6,0),"")</f>
        <v/>
      </c>
      <c r="J75" s="151" t="str">
        <f>IFERROR(VLOOKUP(D75,DB!A:G,7,0),"")</f>
        <v/>
      </c>
      <c r="K75" s="151"/>
      <c r="L75" s="151" t="str">
        <f>IFERROR(VLOOKUP(D75,DB!A:I,9,0),"")</f>
        <v/>
      </c>
    </row>
  </sheetData>
  <dataValidations count="2">
    <dataValidation allowBlank="1" showInputMessage="1" showErrorMessage="1" sqref="E1" xr:uid="{920C6338-E771-4DAE-8C89-92A9093EA4DE}"/>
    <dataValidation type="list" allowBlank="1" showInputMessage="1" showErrorMessage="1" sqref="E2:E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3"/>
  <sheetViews>
    <sheetView workbookViewId="0">
      <selection activeCell="D4" sqref="D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39206</v>
      </c>
      <c r="B2" s="119" t="str">
        <f>IFERROR(VLOOKUP(D2,DB!A:K,11,0),"")</f>
        <v>R6</v>
      </c>
      <c r="C2" s="120">
        <v>1</v>
      </c>
      <c r="D2" s="119" t="s">
        <v>34755</v>
      </c>
      <c r="E2" s="106" t="s">
        <v>39106</v>
      </c>
      <c r="F2" s="121"/>
      <c r="G2" s="72">
        <f ca="1">IFERROR(NOW()-F2,"-")</f>
        <v>45991.738298379627</v>
      </c>
      <c r="H2" s="121">
        <v>45991.668090277781</v>
      </c>
      <c r="I2" s="119" t="str">
        <f>IFERROR(VLOOKUP(D2,DB!A:F,6,0),"")</f>
        <v>SCECO</v>
      </c>
      <c r="J2" s="119" t="str">
        <f>IFERROR(VLOOKUP(D2,DB!A:G,7,0),"")</f>
        <v>Dead</v>
      </c>
      <c r="K2" s="122" t="s">
        <v>39207</v>
      </c>
      <c r="L2" s="137" t="str">
        <f>IFERROR(VLOOKUP(D2,DB!A:I,9,0),"")</f>
        <v>Latis</v>
      </c>
    </row>
    <row r="3" spans="1:16382" ht="31.5" customHeight="1">
      <c r="A3" s="118"/>
      <c r="B3" s="119" t="str">
        <f>IFERROR(VLOOKUP(D3,DB!A:K,11,0),"")</f>
        <v/>
      </c>
      <c r="C3" s="120"/>
      <c r="D3" s="119"/>
      <c r="E3" s="106"/>
      <c r="F3" s="121"/>
      <c r="G3" s="72">
        <f ca="1">IFERROR(NOW()-F3,"-")</f>
        <v>45991.738298379627</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45991.738298379627</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45991.738298379627</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45991.738298379627</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06"/>
      <c r="F7" s="121"/>
      <c r="G7" s="72">
        <f ca="1">IFERROR(NOW()-F7,"-")</f>
        <v>45991.738298379627</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06"/>
      <c r="F8" s="121"/>
      <c r="G8" s="72">
        <f ca="1">IFERROR(NOW()-F8,"-")</f>
        <v>45991.738298379627</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06"/>
      <c r="F9" s="121"/>
      <c r="G9" s="72">
        <f ca="1">IFERROR(NOW()-F9,"-")</f>
        <v>45991.738298379627</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45991.738298379627</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45991.738298379627</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45991.738298379627</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45991.738298379627</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45991.738298379627</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45991.738298379627</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45991.738298379627</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45991.738298379627</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45991.738298379627</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45991.738298379627</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45991.738298379627</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45991.738298379627</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45991.738298379627</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45991.738298379627</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45991.738298379627</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45991.738298379627</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45991.738298379627</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45991.738298379627</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45991.738298379627</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45991.738298379627</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45991.738298379627</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45991.738298379627</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45991.738298379627</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45991.738298379627</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45991.738298379627</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45991.738298379627</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45991.738298379627</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45991.738298379627</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45991.738298379627</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45991.738298379627</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45991.738298379627</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45991.738298379627</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45991.738298379627</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45991.738298379627</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45991.738298379627</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45991.738298379627</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45991.738298379627</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45991.738298379627</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45991.738298379627</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45991.738298379627</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45991.738298379627</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45991.738298379627</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45991.738298379627</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45991.738298379627</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45991.738298379627</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45991.738298379627</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45991.738298379627</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45991.738298379627</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45991.738298379627</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45991.738298379627</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45991.738298379627</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45991.738298379627</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45991.738298379627</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45991.738298379627</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45991.738298379627</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45991.738298379627</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45991.738298379627</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45991.738298379627</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45991.738298379627</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45991.738298379627</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45991.738298379627</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45991.738298379627</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45991.738298379627</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45991.738298379627</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45991.738298379627</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45991.738298379627</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45991.738298379627</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45991.738298379627</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45991.738298379627</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45991.738298379627</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45991.738298379627</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45991.738298379627</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45991.738298379627</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45991.738298379627</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45991.738298379627</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45991.738298379627</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45991.738298379627</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45991.738298379627</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45991.738298379627</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45991.738298379627</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45991.738298379627</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45991.738298379627</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45991.738298379627</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45991.738298379627</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45991.738298379627</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45991.738298379627</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45991.738298379627</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45991.738298379627</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45991.738298379627</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45991.738298379627</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45991.738298379627</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45991.738298379627</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45991.738298379627</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45991.738298379627</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45991.738298379627</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45991.738298379627</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45991.738298379627</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45991.738298379627</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45991.738298379627</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45991.738298379627</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45991.738298379627</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45991.738298379627</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45991.738298379627</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45991.738298379627</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45991.738298379627</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45991.738298379627</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45991.738298379627</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45991.738298379627</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45991.738298379627</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45991.738298379627</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45991.738298379627</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45991.738298379627</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45991.738298379627</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45991.738298379627</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45991.738298379627</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45991.738298379627</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45991.738298379627</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45991.738298379627</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45991.738298379627</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45991.738298379627</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45991.738298379627</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45991.738298379627</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45991.738298379627</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45991.738298379627</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45991.738298379627</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45991.738298379627</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45991.738298379627</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45991.738298379627</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45991.738298379627</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45991.738298379627</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45991.738298379627</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45991.738298379627</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45991.738298379627</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45991.738298379627</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45991.738298379627</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45991.738298379627</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45991.738298379627</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45991.738298379627</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45991.738298379627</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45991.738298379627</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45991.738298379627</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45991.738298379627</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45991.738298379627</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45991.738298379627</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45991.738298379627</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45991.738298379627</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45991.738298379627</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45991.738298379627</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45991.738298379627</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45991.738298379627</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45991.738298379627</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45991.738298379627</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45991.738298379627</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45991.738298379627</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45991.738298379627</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45991.738298379627</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45991.738298379627</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45991.738298379627</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45991.738298379627</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45991.738298379627</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45991.738298379627</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45991.738298379627</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45991.738298379627</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45991.738298379627</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45991.738298379627</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45991.738298379627</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45991.738298379627</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45991.738298379627</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45991.738298379627</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45991.738298379627</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45991.738298379627</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45991.738298379627</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45991.738298379627</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45991.738298379627</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45991.738298379627</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45991.738298379627</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45991.738298379627</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45991.738298379627</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45991.738298379627</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45991.738298379627</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45991.738298379627</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45991.738298379627</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45991.738298379627</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45991.738298379627</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45991.738298379627</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45991.738298379627</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45991.738298379627</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45991.738298379627</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45991.738298379627</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45991.738298379627</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45991.738298379627</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45991.738298379627</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45991.738298379627</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45991.738298379627</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45991.738298379627</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45991.738298379627</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45991.738298379627</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45991.738298379627</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45991.738298379627</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45991.738298379627</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45991.738298379627</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45991.738298379627</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45991.738298379627</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45991.738298379627</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45991.738298379627</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45991.738298379627</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45991.738298379627</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45991.738298379627</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45991.738298379627</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45991.738298379627</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45991.738298379627</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45991.738298379627</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45991.738298379627</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45991.738298379627</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45991.738298379627</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45991.738298379627</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45991.738298379627</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45991.738298379627</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45991.738298379627</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45991.738298379627</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45991.738298379627</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45991.738298379627</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45991.738298379627</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45991.738298379627</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45991.738298379627</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45991.738298379627</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45991.738298379627</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45991.738298379627</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45991.738298379627</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45991.738298379627</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45991.738298379627</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45991.738298379627</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45991.738298379627</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45991.738298379627</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45991.738298379627</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45991.738298379627</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45991.738298379627</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45991.738298379627</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45991.738298379627</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45991.738298379627</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45991.738298379627</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45991.738298379627</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45991.738298379627</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45991.738298379627</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45991.738298379627</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45991.738298379627</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45991.738298379627</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45991.738298379627</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45991.738298379627</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45991.738298379627</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45991.738298379627</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45991.738298379627</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45991.738298379627</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45991.738298379627</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45991.738298379627</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45991.738298379627</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45991.738298379627</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45991.738298379627</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45991.738298379627</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45991.738298379627</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45991.738298379627</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45991.738298379627</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45991.738298379627</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45991.738298379627</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45991.738298379627</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45991.738298379627</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45991.738298379627</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45991.738298379627</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45991.738298379627</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45991.738298379627</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45991.738298379627</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45991.738298379627</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45991.738298379627</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45991.738298379627</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45991.738298379627</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45991.738298379627</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45991.738298379627</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45991.738298379627</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45991.738298379627</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45991.738298379627</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45991.738298379627</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45991.738298379627</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45991.738298379627</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45991.738298379627</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45991.738298379627</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45991.738298379627</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45991.738298379627</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45991.738298379627</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45991.738298379627</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45991.738298379627</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45991.738298379627</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45991.738298379627</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45991.738298379627</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45991.738298379627</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45991.738298379627</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45991.738298379627</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45991.738298379627</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45991.738298379627</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45991.738298379627</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45991.738298379627</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45991.738298379627</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45991.738298379627</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45991.738298379627</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45991.738298379627</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45991.738298379627</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45991.738298379627</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45991.738298379627</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45991.738298379627</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45991.738298379627</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45991.738298379627</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45991.738298379627</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45991.738298379627</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45991.738298379627</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45991.738298379627</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45991.738298379627</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45991.738298379627</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45991.738298379627</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45991.738298379627</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45991.738298379627</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45991.738298379627</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45991.738298379627</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45991.738298379627</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45991.738298379627</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45991.738298379627</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45991.738298379627</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45991.738298379627</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45991.738298379627</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45991.738298379627</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45991.738298379627</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45991.738298379627</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45991.738298379627</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45991.738298379627</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45991.738298379627</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45991.738298379627</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45991.738298379627</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45991.738298379627</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45991.738298379627</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45991.738298379627</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45991.738298379627</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45991.738298379627</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45991.738298379627</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45991.738298379627</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45991.738298379627</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45991.738298379627</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45991.738298379627</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45991.738298379627</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45991.738298379627</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45991.738298379627</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45991.738298379627</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45991.738298379627</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45991.738298379627</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45991.738298379627</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45991.738298379627</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45991.738298379627</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45991.738298379627</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45991.738298379627</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45991.738298379627</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45991.738298379627</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45991.738298379627</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45991.738298379627</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45991.738298379627</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45991.738298379627</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45991.738298379627</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45991.738298379627</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45991.738298379627</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45991.738298379627</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45991.738298379627</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45991.738298379627</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45991.738298379627</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45991.738298379627</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45991.738298379627</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45991.738298379627</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45991.738298379627</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45991.738298379627</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45991.738298379627</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45991.738298379627</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45991.738298379627</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45991.738298379627</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45991.738298379627</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45991.738298379627</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45991.738298379627</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45991.738298379627</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45991.738298379627</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45991.738298379627</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45991.738298379627</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45991.738298379627</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45991.738298379627</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45991.738298379627</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45991.738298379627</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45991.738298379627</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45991.738298379627</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45991.738298379627</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45991.738298379627</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45991.738298379627</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45991.738298379627</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45991.738298379627</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45991.738298379627</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45991.738298379627</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45991.738298379627</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45991.738298379627</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45991.738298379627</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45991.738298379627</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45991.738298379627</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45991.738298379627</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45991.738298379627</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45991.738298379627</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45991.738298379627</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45991.738298379627</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45991.738298379627</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45991.738298379627</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45991.738298379627</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45991.738298379627</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45991.738298379627</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45991.738298379627</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45991.738298379627</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45991.738298379627</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45991.738298379627</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45991.738298379627</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45991.738298379627</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45991.738298379627</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45991.738298379627</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45991.738298379627</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45991.738298379627</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45991.738298379627</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45991.738298379627</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45991.738298379627</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45991.738298379627</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45991.738298379627</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45991.738298379627</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45991.738298379627</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45991.738298379627</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45991.738298379627</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45991.738298379627</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45991.738298379627</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45991.738298379627</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45991.738298379627</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45991.738298379627</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45991.738298379627</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45991.738298379627</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45991.738298379627</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45991.738298379627</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45991.738298379627</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45991.738298379627</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45991.738298379627</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45991.738298379627</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45991.738298379627</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45991.738298379627</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45991.738298379627</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45991.738298379627</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45991.738298379627</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45991.738298379627</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45991.738298379627</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45991.738298379627</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45991.738298379627</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45991.738298379627</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45991.738298379627</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45991.738298379627</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45991.738298379627</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45991.738298379627</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45991.738298379627</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45991.738298379627</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45991.738298379627</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45991.738298379627</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45991.738298379627</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45991.738298379627</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45991.738298379627</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45991.738298379627</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45991.738298379627</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45991.738298379627</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45991.738298379627</v>
      </c>
      <c r="H479" s="121"/>
      <c r="I479" s="119" t="str">
        <f>IFERROR(VLOOKUP(D479,DB!A:F,6,0),"")</f>
        <v/>
      </c>
      <c r="J479" s="119" t="str">
        <f>IFERROR(VLOOKUP(D479,DB!A:G,7,0),"")</f>
        <v/>
      </c>
      <c r="K479" s="122"/>
      <c r="L479" s="137" t="str">
        <f>IFERROR(VLOOKUP(D479,DB!A:I,9,0),"")</f>
        <v/>
      </c>
    </row>
    <row r="480" spans="1:12" ht="31.5" customHeight="1">
      <c r="A480" s="118"/>
      <c r="B480" s="119" t="str">
        <f>IFERROR(VLOOKUP(D480,DB!A:K,11,0),"")</f>
        <v/>
      </c>
      <c r="C480" s="120"/>
      <c r="D480" s="119"/>
      <c r="E480" s="142"/>
      <c r="F480" s="121"/>
      <c r="G480" s="72">
        <f ca="1">IFERROR(NOW()-F480,"-")</f>
        <v>45991.738298379627</v>
      </c>
      <c r="H480" s="121"/>
      <c r="I480" s="119" t="str">
        <f>IFERROR(VLOOKUP(D480,DB!A:F,6,0),"")</f>
        <v/>
      </c>
      <c r="J480" s="119" t="str">
        <f>IFERROR(VLOOKUP(D480,DB!A:G,7,0),"")</f>
        <v/>
      </c>
      <c r="K480" s="122"/>
      <c r="L480" s="137" t="str">
        <f>IFERROR(VLOOKUP(D480,DB!A:I,9,0),"")</f>
        <v/>
      </c>
    </row>
    <row r="481" spans="1:12" ht="31.5" customHeight="1">
      <c r="A481" s="118"/>
      <c r="B481" s="119" t="str">
        <f>IFERROR(VLOOKUP(D481,DB!A:K,11,0),"")</f>
        <v/>
      </c>
      <c r="C481" s="120"/>
      <c r="D481" s="119"/>
      <c r="E481" s="142"/>
      <c r="F481" s="121"/>
      <c r="G481" s="72">
        <f ca="1">IFERROR(NOW()-F481,"-")</f>
        <v>45991.738298379627</v>
      </c>
      <c r="H481" s="121"/>
      <c r="I481" s="119" t="str">
        <f>IFERROR(VLOOKUP(D481,DB!A:F,6,0),"")</f>
        <v/>
      </c>
      <c r="J481" s="119" t="str">
        <f>IFERROR(VLOOKUP(D481,DB!A:G,7,0),"")</f>
        <v/>
      </c>
      <c r="K481" s="122"/>
      <c r="L481" s="137" t="str">
        <f>IFERROR(VLOOKUP(D481,DB!A:I,9,0),"")</f>
        <v/>
      </c>
    </row>
    <row r="482" spans="1:12" ht="31.5" customHeight="1">
      <c r="A482" s="118"/>
      <c r="B482" s="119" t="str">
        <f>IFERROR(VLOOKUP(D482,DB!A:K,11,0),"")</f>
        <v/>
      </c>
      <c r="C482" s="120"/>
      <c r="D482" s="119"/>
      <c r="E482" s="142"/>
      <c r="F482" s="121"/>
      <c r="G482" s="72">
        <f ca="1">IFERROR(NOW()-F482,"-")</f>
        <v>45991.738298379627</v>
      </c>
      <c r="H482" s="121"/>
      <c r="I482" s="119" t="str">
        <f>IFERROR(VLOOKUP(D482,DB!A:F,6,0),"")</f>
        <v/>
      </c>
      <c r="J482" s="119" t="str">
        <f>IFERROR(VLOOKUP(D482,DB!A:G,7,0),"")</f>
        <v/>
      </c>
      <c r="K482" s="122"/>
      <c r="L482" s="137" t="str">
        <f>IFERROR(VLOOKUP(D482,DB!A:I,9,0),"")</f>
        <v/>
      </c>
    </row>
    <row r="483" spans="1:12" ht="31.5" customHeight="1">
      <c r="A483" s="143"/>
      <c r="B483" s="144" t="str">
        <f>IFERROR(VLOOKUP(D483,DB!A:K,11,0),"")</f>
        <v/>
      </c>
      <c r="C483" s="145"/>
      <c r="D483" s="144"/>
      <c r="E483" s="142"/>
      <c r="F483" s="146"/>
      <c r="G483" s="147">
        <f ca="1">IFERROR(NOW()-F483,"-")</f>
        <v>45991.738298379627</v>
      </c>
      <c r="H483" s="146"/>
      <c r="I483" s="144" t="str">
        <f>IFERROR(VLOOKUP(D483,DB!A:F,6,0),"")</f>
        <v/>
      </c>
      <c r="J483" s="144" t="str">
        <f>IFERROR(VLOOKUP(D483,DB!A:G,7,0),"")</f>
        <v/>
      </c>
      <c r="K483" s="148"/>
      <c r="L483" s="149" t="str">
        <f>IFERROR(VLOOKUP(D483,DB!A:I,9,0),"")</f>
        <v/>
      </c>
    </row>
  </sheetData>
  <dataValidations count="2">
    <dataValidation allowBlank="1" showInputMessage="1" showErrorMessage="1" sqref="E1" xr:uid="{9E1BC488-8814-4F8A-8DBE-742B3278AB71}"/>
    <dataValidation type="list" allowBlank="1" showInputMessage="1" showErrorMessage="1" sqref="E2:E4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2025-11-30T14:45:06Z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