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9605" documentId="120_S{2AC9BD13-BADA-5192-A53E-5A8FF88502F6}" xr6:coauthVersionLast="47" xr6:coauthVersionMax="47" xr10:uidLastSave="{CEFD08D5-537E-404C-A9D0-4FC9BF6AD0B5}"/>
  <bookViews>
    <workbookView xWindow="-120" yWindow="-120" windowWidth="38640" windowHeight="21120" firstSheet="5"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G4" i="1"/>
  <c r="I4" i="1"/>
  <c r="J4" i="1"/>
  <c r="L4" i="1"/>
  <c r="B3" i="1"/>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D8" i="3"/>
  <c r="B3" i="4"/>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L26" i="5"/>
  <c r="L27" i="5"/>
  <c r="L28" i="5"/>
  <c r="L29" i="5"/>
  <c r="L30" i="5"/>
  <c r="L31" i="5"/>
  <c r="L32" i="5"/>
  <c r="L33" i="5"/>
  <c r="L34" i="5"/>
  <c r="L35" i="5"/>
  <c r="J26" i="5"/>
  <c r="J27" i="5"/>
  <c r="J28" i="5"/>
  <c r="J29" i="5"/>
  <c r="J30" i="5"/>
  <c r="J31" i="5"/>
  <c r="J32" i="5"/>
  <c r="J33" i="5"/>
  <c r="J34" i="5"/>
  <c r="J35" i="5"/>
  <c r="I26" i="5"/>
  <c r="I27" i="5"/>
  <c r="I28" i="5"/>
  <c r="I29" i="5"/>
  <c r="I30" i="5"/>
  <c r="I31" i="5"/>
  <c r="I32" i="5"/>
  <c r="I33" i="5"/>
  <c r="I34" i="5"/>
  <c r="I35" i="5"/>
  <c r="G26" i="5"/>
  <c r="G27" i="5"/>
  <c r="G28" i="5"/>
  <c r="G29" i="5"/>
  <c r="G30" i="5"/>
  <c r="G31" i="5"/>
  <c r="G32" i="5"/>
  <c r="G33" i="5"/>
  <c r="G34" i="5"/>
  <c r="G35" i="5"/>
  <c r="B26" i="5"/>
  <c r="B27" i="5"/>
  <c r="B28" i="5"/>
  <c r="B29" i="5"/>
  <c r="B30" i="5"/>
  <c r="B31" i="5"/>
  <c r="B32" i="5"/>
  <c r="B33" i="5"/>
  <c r="B34" i="5"/>
  <c r="B35" i="5"/>
  <c r="D7" i="3"/>
  <c r="D4"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G3" i="1"/>
  <c r="I3" i="1"/>
  <c r="J3" i="1"/>
  <c r="L3" i="1"/>
  <c r="D3"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G2" i="1"/>
  <c r="G5" i="5"/>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<sst xmlns="http://schemas.openxmlformats.org/spreadsheetml/2006/main" count="181587" uniqueCount="39208">
  <si>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</si>
  <si>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</si>
  <si>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</si>
  <si>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</si>
  <si>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</si>
  <si>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</si>
  <si>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</si>
  <si>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</si>
  <si>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</si>
  <si>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</si>
  <si>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</si>
  <si>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</si>
  <si>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</si>
  <si>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</si>
  <si>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</si>
  <si>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</si>
  <si>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</si>
  <si>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</si>
  <si>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</si>
  <si>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</si>
  <si>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</si>
  <si>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</si>
  <si>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</si>
  <si>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</si>
  <si>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</si>
  <si>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</si>
  <si>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</si>
  <si>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</si>
  <si>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</si>
  <si>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</si>
  <si>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</si>
  <si>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</si>
  <si>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</si>
  <si>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</si>
  <si>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</si>
  <si>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</si>
  <si>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</si>
  <si>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</si>
  <si>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</si>
  <si>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</si>
  <si>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</si>
  <si>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</si>
  <si>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</si>
  <si>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</si>
  <si>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</si>
  <si>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</si>
  <si>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</si>
  <si>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</si>
  <si>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</si>
  <si>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</si>
  <si>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</si>
  <si>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</si>
  <si>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</si>
  <si>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</si>
  <si>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</si>
  <si>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</si>
  <si>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</si>
  <si>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</si>
  <si>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</si>
  <si>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</si>
  <si>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</si>
  <si>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</si>
  <si>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</si>
  <si>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</si>
  <si>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</si>
  <si>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</si>
  <si>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</si>
  <si>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</si>
  <si>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</si>
  <si>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</si>
  <si>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</si>
  <si>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</si>
  <si>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</si>
  <si>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</si>
  <si>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</si>
  <si>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</si>
  <si>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</si>
  <si>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</si>
  <si>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</si>
  <si>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</si>
  <si>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</si>
  <si>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</si>
  <si>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</si>
  <si>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</si>
  <si>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</si>
  <si>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</si>
  <si>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</si>
  <si>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</si>
  <si>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</si>
  <si>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</si>
  <si>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</si>
  <si>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</si>
  <si>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</si>
  <si>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</si>
  <si>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</si>
  <si>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</si>
  <si>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</si>
  <si>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</si>
  <si>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</si>
  <si>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</si>
  <si>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</si>
  <si>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</si>
  <si>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</si>
  <si>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</si>
  <si>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</si>
  <si>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</si>
  <si>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</si>
  <si>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</si>
  <si>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</si>
  <si>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</si>
  <si>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</si>
  <si>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</si>
  <si>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</si>
  <si>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</si>
  <si>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</si>
  <si>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</si>
  <si>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</si>
  <si>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</si>
  <si>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</si>
  <si>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</si>
  <si>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</si>
  <si>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</si>
  <si>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</si>
  <si>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</si>
  <si>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</si>
  <si>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</si>
  <si>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</si>
  <si>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</si>
  <si>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</si>
  <si>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</si>
  <si>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</si>
  <si>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</si>
  <si>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</si>
  <si>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</si>
  <si>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</si>
  <si>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</si>
  <si>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</si>
  <si>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</si>
  <si>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</si>
  <si>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</si>
  <si>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</si>
  <si>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</si>
  <si>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</si>
  <si>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</si>
  <si>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</si>
  <si>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</si>
  <si>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</si>
  <si>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</si>
  <si>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</si>
  <si>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</si>
  <si>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</si>
  <si>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</si>
  <si>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</si>
  <si>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</si>
  <si>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</si>
  <si>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</si>
  <si>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</si>
  <si>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</si>
  <si>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</si>
  <si>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</si>
  <si>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</si>
  <si>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</si>
  <si>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</si>
  <si>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</si>
  <si>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</si>
  <si>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</si>
  <si>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</si>
  <si>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</si>
  <si>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</si>
  <si>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</si>
  <si>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</si>
  <si>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</si>
  <si>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</si>
  <si>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</si>
  <si>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</si>
  <si>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</si>
  <si>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</si>
  <si>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</si>
  <si>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</si>
  <si>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</si>
  <si>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</si>
  <si>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</si>
  <si>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</si>
  <si>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</si>
  <si>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</si>
  <si>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</si>
  <si>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</si>
  <si>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</si>
  <si>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</si>
  <si>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</si>
  <si>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</si>
  <si>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</si>
  <si>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</si>
  <si>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</si>
  <si>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</si>
  <si>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</si>
  <si>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</si>
  <si>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</si>
  <si>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</si>
  <si>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</si>
  <si>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</si>
  <si>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</si>
  <si>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</si>
  <si>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</si>
  <si>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</si>
  <si>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</si>
  <si>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</si>
  <si>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</si>
  <si>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</si>
  <si>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</si>
  <si>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</si>
  <si>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</si>
  <si>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</si>
  <si>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</si>
  <si>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</si>
  <si>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</si>
  <si>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</si>
  <si>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</si>
  <si>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</si>
  <si>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</si>
  <si>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</si>
  <si>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</si>
  <si>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</si>
  <si>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</si>
  <si>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</si>
  <si>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</si>
  <si>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</si>
  <si>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</si>
  <si>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</si>
  <si>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</si>
  <si>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</si>
  <si>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</si>
  <si>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</si>
  <si>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</si>
  <si>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</si>
  <si>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</si>
  <si>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</si>
  <si>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</si>
  <si>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</si>
  <si>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</si>
  <si>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</si>
  <si>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</si>
  <si>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</si>
  <si>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</si>
  <si>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</si>
  <si>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</si>
  <si>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</si>
  <si>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</si>
  <si>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</si>
  <si>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</si>
  <si>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</si>
  <si>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</si>
  <si>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</si>
  <si>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</si>
  <si>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</si>
  <si>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</si>
  <si>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</si>
  <si>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</si>
  <si>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</si>
  <si>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</si>
  <si>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</si>
  <si>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</si>
  <si>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</si>
  <si>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</si>
  <si>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</si>
  <si>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</si>
  <si>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</si>
  <si>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</si>
  <si>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</si>
  <si>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</si>
  <si>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</si>
  <si>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</si>
  <si>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</si>
  <si>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</si>
  <si>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</si>
  <si>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</si>
  <si>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</si>
  <si>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</si>
  <si>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</si>
  <si>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</si>
  <si>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</si>
  <si>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</si>
  <si>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</si>
  <si>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</si>
  <si>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</si>
  <si>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</si>
  <si>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</si>
  <si>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</si>
  <si>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</si>
  <si>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</si>
  <si>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</si>
  <si>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</si>
  <si>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</si>
  <si>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</si>
  <si>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</si>
  <si>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</si>
  <si>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</si>
  <si>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</si>
  <si>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</si>
  <si>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</si>
  <si>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</si>
  <si>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</si>
  <si>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</si>
  <si>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</si>
  <si>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</si>
  <si>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</si>
  <si>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</si>
  <si>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</si>
  <si>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</si>
  <si>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</si>
  <si>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</si>
  <si>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</si>
  <si>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</si>
  <si>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</si>
  <si>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</si>
  <si>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</si>
  <si>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</si>
  <si>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</si>
  <si>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</si>
  <si>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</si>
  <si>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</si>
  <si>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</si>
  <si>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</si>
  <si>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</si>
  <si>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</si>
  <si>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</si>
  <si>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</si>
  <si>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</si>
  <si>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</si>
  <si>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</si>
  <si>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</si>
  <si>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</si>
  <si>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</si>
  <si>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</si>
  <si>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</si>
  <si>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</si>
  <si>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</si>
  <si>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</si>
  <si>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</si>
  <si>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</si>
  <si>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</si>
  <si>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</si>
  <si>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</si>
  <si>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</si>
  <si>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</si>
  <si>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</si>
  <si>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</si>
  <si>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</si>
  <si>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</si>
  <si>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</si>
  <si>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</si>
  <si>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</si>
  <si>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</si>
  <si>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</si>
  <si>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</si>
  <si>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</si>
  <si>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</si>
  <si>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</si>
  <si>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</si>
  <si>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</si>
  <si>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</si>
  <si>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</si>
  <si>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</si>
  <si>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</si>
  <si>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</si>
  <si>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</si>
  <si>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</si>
  <si>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</si>
  <si>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</si>
  <si>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</si>
  <si>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</si>
  <si>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</si>
  <si>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</si>
  <si>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</si>
  <si>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</si>
  <si>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</si>
  <si>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</si>
  <si>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</si>
  <si>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</si>
  <si>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</si>
  <si>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</si>
  <si>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</si>
  <si>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</si>
  <si>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</si>
  <si>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</si>
  <si>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</si>
  <si>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</si>
  <si>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</si>
  <si>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</si>
  <si>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</si>
  <si>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</si>
  <si>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</si>
  <si>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</si>
  <si>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</si>
  <si>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</si>
  <si>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</si>
  <si>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</si>
  <si>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</si>
  <si>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</si>
  <si>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</si>
  <si>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</si>
  <si>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</si>
  <si>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</si>
  <si>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</si>
  <si>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</si>
  <si>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</si>
  <si>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</si>
  <si>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</si>
  <si>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</si>
  <si>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</si>
  <si>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</si>
  <si>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</si>
  <si>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</si>
  <si>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</si>
  <si>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</si>
  <si>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</si>
  <si>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</si>
  <si>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</si>
  <si>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</si>
  <si>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</si>
  <si>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</si>
  <si>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</si>
  <si>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</si>
  <si>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</si>
  <si>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</si>
  <si>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</si>
  <si>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</si>
  <si>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</si>
  <si>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</si>
  <si>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</si>
  <si>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</si>
  <si>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</si>
  <si>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</si>
  <si>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</si>
  <si>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</si>
  <si>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</si>
  <si>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</si>
  <si>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</si>
  <si>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</si>
  <si>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</si>
  <si>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</si>
  <si>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</si>
  <si>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</si>
  <si>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</si>
  <si>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</si>
  <si>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</si>
  <si>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</si>
  <si>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</si>
  <si>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</si>
  <si>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</si>
  <si>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</si>
  <si>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</si>
  <si>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</si>
  <si>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</si>
  <si>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</si>
  <si>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</si>
  <si>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</si>
  <si>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</si>
  <si>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</si>
  <si>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</si>
  <si>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</si>
  <si>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</si>
  <si>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</si>
  <si>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</si>
  <si>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</si>
  <si>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</si>
  <si>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</si>
  <si>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</si>
  <si>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</si>
  <si>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</si>
  <si>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</si>
  <si>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</si>
  <si>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</si>
  <si>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</si>
  <si>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</si>
  <si>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</si>
  <si>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</si>
  <si>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</si>
  <si>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</si>
  <si>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</si>
  <si>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</si>
  <si>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</si>
  <si>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</si>
  <si>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</si>
  <si>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</si>
  <si>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</si>
  <si>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</si>
  <si>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</si>
  <si>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</si>
  <si>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</si>
  <si>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</si>
  <si>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</si>
  <si>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</si>
  <si>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</si>
  <si>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</si>
  <si>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</si>
  <si>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</si>
  <si>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</si>
  <si>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</si>
  <si>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</si>
  <si>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</si>
  <si>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</si>
  <si>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</si>
  <si>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</si>
  <si>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</si>
  <si>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</si>
  <si>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</si>
  <si>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</si>
  <si>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</si>
  <si>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</si>
  <si>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</si>
  <si>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</si>
  <si>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</si>
  <si>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</si>
  <si>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</si>
  <si>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</si>
  <si>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</si>
  <si>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</si>
  <si>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</si>
  <si>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</si>
  <si>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</si>
  <si>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</si>
  <si>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</si>
  <si>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</si>
  <si>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</si>
  <si>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</si>
  <si>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</si>
  <si>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</si>
  <si>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</si>
  <si>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</si>
  <si>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</si>
  <si>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</si>
  <si>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</si>
  <si>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</si>
  <si>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</si>
  <si>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</si>
  <si>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</si>
  <si>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</si>
  <si>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</si>
  <si>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</si>
  <si>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</si>
  <si>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</si>
  <si>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</si>
  <si>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</si>
  <si>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</si>
  <si>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</si>
  <si>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</si>
  <si>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</si>
  <si>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</si>
  <si>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</si>
  <si>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</si>
  <si>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</si>
  <si>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</si>
  <si>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</si>
  <si>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</si>
  <si>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</si>
  <si>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</si>
  <si>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</si>
  <si>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</si>
  <si>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</si>
  <si>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</si>
  <si>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</si>
  <si>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</si>
  <si>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</si>
  <si>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</si>
  <si>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</si>
  <si>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</si>
  <si>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</si>
  <si>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</si>
  <si>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</si>
  <si>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</si>
  <si>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</si>
  <si>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</si>
  <si>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</si>
  <si>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</si>
  <si>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</si>
  <si>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</si>
  <si>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</si>
  <si>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</si>
  <si>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</si>
  <si>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</si>
  <si>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</si>
  <si>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</si>
  <si>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</si>
  <si>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</si>
  <si>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</si>
  <si>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</si>
  <si>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</si>
  <si>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</si>
  <si>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</si>
  <si>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</si>
  <si>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</si>
  <si>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</si>
  <si>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</si>
  <si>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</si>
  <si>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</si>
  <si>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</si>
  <si>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</si>
  <si>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</si>
  <si>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</si>
  <si>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</si>
  <si>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</si>
  <si>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</si>
  <si>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</si>
  <si>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</si>
  <si>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</si>
  <si>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</si>
  <si>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</si>
  <si>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</si>
  <si>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</si>
  <si>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</si>
  <si>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</si>
  <si>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</si>
  <si>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</si>
  <si>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</si>
  <si>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</si>
  <si>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</si>
  <si>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</si>
  <si>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</si>
  <si>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</si>
  <si>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</si>
  <si>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</si>
  <si>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</si>
  <si>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</si>
  <si>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</si>
  <si>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</si>
  <si>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</si>
  <si>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</si>
  <si>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</si>
  <si>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</si>
  <si>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</si>
  <si>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</si>
  <si>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</si>
  <si>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</si>
  <si>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</si>
  <si>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</si>
  <si>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</si>
  <si>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</si>
  <si>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</si>
  <si>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</si>
  <si>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</si>
  <si>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</si>
  <si>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</si>
  <si>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</si>
  <si>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</si>
  <si>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</si>
  <si>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</si>
  <si>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</si>
  <si>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</si>
  <si>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</si>
  <si>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</si>
  <si>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</si>
  <si>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</si>
  <si>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</si>
  <si>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</si>
  <si>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</si>
  <si>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</si>
  <si>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</si>
  <si>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</si>
  <si>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</si>
  <si>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</si>
  <si>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</si>
  <si>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</si>
  <si>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</si>
  <si>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</si>
  <si>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</si>
  <si>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</si>
  <si>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</si>
  <si>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</si>
  <si>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</si>
  <si>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</si>
  <si>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</si>
  <si>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</si>
  <si>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</si>
  <si>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</si>
  <si>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</si>
  <si>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</si>
  <si>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</si>
  <si>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</si>
  <si>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</si>
  <si>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</si>
  <si>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</si>
  <si>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</si>
  <si>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</si>
  <si>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</si>
  <si>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</si>
  <si>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</si>
  <si>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</si>
  <si>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</si>
  <si>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</si>
  <si>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</si>
  <si>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</si>
  <si>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</si>
  <si>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</si>
  <si>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</si>
  <si>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</si>
  <si>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</si>
  <si>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</si>
  <si>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</si>
  <si>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</si>
  <si>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</si>
  <si>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</si>
  <si>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</si>
  <si>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</si>
  <si>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</si>
  <si>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</si>
  <si>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</si>
  <si>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</si>
  <si>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</si>
  <si>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</si>
  <si>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</si>
  <si>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</si>
  <si>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</si>
  <si>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</si>
  <si>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</si>
  <si>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</si>
  <si>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</si>
  <si>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</si>
  <si>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</si>
  <si>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</si>
  <si>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</si>
  <si>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</si>
  <si>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</si>
  <si>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</si>
  <si>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</si>
  <si>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</si>
  <si>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</si>
  <si>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</si>
  <si>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</si>
  <si>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</si>
  <si>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</si>
  <si>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</si>
  <si>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</si>
  <si>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</si>
  <si>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</si>
  <si>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</si>
  <si>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</si>
  <si>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</si>
  <si>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</si>
  <si>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</si>
  <si>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</si>
  <si>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</si>
  <si>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</si>
  <si>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</si>
  <si>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</si>
  <si>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</si>
  <si>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</si>
  <si>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</si>
  <si>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</si>
  <si>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</si>
  <si>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</si>
  <si>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</si>
  <si>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</si>
  <si>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</si>
  <si>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</si>
  <si>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</si>
  <si>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</si>
  <si>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</si>
  <si>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</si>
  <si>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</si>
  <si>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</si>
  <si>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</si>
  <si>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</si>
  <si>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</si>
  <si>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</si>
  <si>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</si>
  <si>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</si>
  <si>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</si>
  <si>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</si>
  <si>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</si>
  <si>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</si>
  <si>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</si>
  <si>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</si>
  <si>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</si>
  <si>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</si>
  <si>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</si>
  <si>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</si>
  <si>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</si>
  <si>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</si>
  <si>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</si>
  <si>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</si>
  <si>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</si>
  <si>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</si>
  <si>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</si>
  <si>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</si>
  <si>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</si>
  <si>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</si>
  <si>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</si>
  <si>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</si>
  <si>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</si>
  <si>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</si>
  <si>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</si>
  <si>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</si>
  <si>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</si>
  <si>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</si>
  <si>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</si>
  <si>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</si>
  <si>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</si>
  <si>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</si>
  <si>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</si>
  <si>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</si>
  <si>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</si>
  <si>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</si>
  <si>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</si>
  <si>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</si>
  <si>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</si>
  <si>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</si>
  <si>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</si>
  <si>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</si>
  <si>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</si>
  <si>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</si>
  <si>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</si>
  <si>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</si>
  <si>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</si>
  <si>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</si>
  <si>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</si>
  <si>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</si>
  <si>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</si>
  <si>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</si>
  <si>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</si>
  <si>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</si>
  <si>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</si>
  <si>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</si>
  <si>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</si>
  <si>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</si>
  <si>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</si>
  <si>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</si>
  <si>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</si>
  <si>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</si>
  <si>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</si>
  <si>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</si>
  <si>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</si>
  <si>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</si>
  <si>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</si>
  <si>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</si>
  <si>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</si>
  <si>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</si>
  <si>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</si>
  <si>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</si>
  <si>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</si>
  <si>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</si>
  <si>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</si>
  <si>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</si>
  <si>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</si>
  <si>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</si>
  <si>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</si>
  <si>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</si>
  <si>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</si>
  <si>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</si>
  <si>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</si>
  <si>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</si>
  <si>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</si>
  <si>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</si>
  <si>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</si>
  <si>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</si>
  <si>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</si>
  <si>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</si>
  <si>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</si>
  <si>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</si>
  <si>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</si>
  <si>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</si>
  <si>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</si>
  <si>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</si>
  <si>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</si>
  <si>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</si>
  <si>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</si>
  <si>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</si>
  <si>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</si>
  <si>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</si>
  <si>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</si>
  <si>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</si>
  <si>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</si>
  <si>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</si>
  <si>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</si>
  <si>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</si>
  <si>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</si>
  <si>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</si>
  <si>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</si>
  <si>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</si>
  <si>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</si>
  <si>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</si>
  <si>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</si>
  <si>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</si>
  <si>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</si>
  <si>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</si>
  <si>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</si>
  <si>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</si>
  <si>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</si>
  <si>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</si>
  <si>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</si>
  <si>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</si>
  <si>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</si>
  <si>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</si>
  <si>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</si>
  <si>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</si>
  <si>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</si>
  <si>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</si>
  <si>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</si>
  <si>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</si>
  <si>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</si>
  <si>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</si>
  <si>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</si>
  <si>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</si>
  <si>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</si>
  <si>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</si>
  <si>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</si>
  <si>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</si>
  <si>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</si>
  <si>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</si>
  <si>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</si>
  <si>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</si>
  <si>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</si>
  <si>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</si>
  <si>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</si>
  <si>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</si>
  <si>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</si>
  <si>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</si>
  <si>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</si>
  <si>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</si>
  <si>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</si>
  <si>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</si>
  <si>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</si>
  <si>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</si>
  <si>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</si>
  <si>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</si>
  <si>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</si>
  <si>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</si>
  <si>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</si>
  <si>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</si>
  <si>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</si>
  <si>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</si>
  <si>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</si>
  <si>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</si>
  <si>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</si>
  <si>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</si>
  <si>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</si>
  <si>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</si>
  <si>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</si>
  <si>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</si>
  <si>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</si>
  <si>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</si>
  <si>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</si>
  <si>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</si>
  <si>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</si>
  <si>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</si>
  <si>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</si>
  <si>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</si>
  <si>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</si>
  <si>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</si>
  <si>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</si>
  <si>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</si>
  <si>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</si>
  <si>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</si>
  <si>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</si>
  <si>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</si>
  <si>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</si>
  <si>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</si>
  <si>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</si>
  <si>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</si>
  <si>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</si>
  <si>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</si>
  <si>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</si>
  <si>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</si>
  <si>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</si>
  <si>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</si>
  <si>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</si>
  <si>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</si>
  <si>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</si>
  <si>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</si>
  <si>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</si>
  <si>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</si>
  <si>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</si>
  <si>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</si>
  <si>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</si>
  <si>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</si>
  <si>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</si>
  <si>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</si>
  <si>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</si>
  <si>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</si>
  <si>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</si>
  <si>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</si>
  <si>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</si>
  <si>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</si>
  <si>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</si>
  <si>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</si>
  <si>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</si>
  <si>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</si>
  <si>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</si>
  <si>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</si>
  <si>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</si>
  <si>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</si>
  <si>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</si>
  <si>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</si>
  <si>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</si>
  <si>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</si>
  <si>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</si>
  <si>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</si>
  <si>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</si>
  <si>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</si>
  <si>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</si>
  <si>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</si>
  <si>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</si>
  <si>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</si>
  <si>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</si>
  <si>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</si>
  <si>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</si>
  <si>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</si>
  <si>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</si>
  <si>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</si>
  <si>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</si>
  <si>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</si>
  <si>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</si>
  <si>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</si>
  <si>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</si>
  <si>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</si>
  <si>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</si>
  <si>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</si>
  <si>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</si>
  <si>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</si>
  <si>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</si>
  <si>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</si>
  <si>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</si>
  <si>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</si>
  <si>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</si>
  <si>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</si>
  <si>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</si>
  <si>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</si>
  <si>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</si>
  <si>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</si>
  <si>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</si>
  <si>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</si>
  <si>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</si>
  <si>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</si>
  <si>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</si>
  <si>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</si>
  <si>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</si>
  <si>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</si>
  <si>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</si>
  <si>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</si>
  <si>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</si>
  <si>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</si>
  <si>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</si>
  <si>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</si>
  <si>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</si>
  <si>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</si>
  <si>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</si>
  <si>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</si>
  <si>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</si>
  <si>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</si>
  <si>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</si>
  <si>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</si>
  <si>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</si>
  <si>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</si>
  <si>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</si>
  <si>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</si>
  <si>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</si>
  <si>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</si>
  <si>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</si>
  <si>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</si>
  <si>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</si>
  <si>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</si>
  <si>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</si>
  <si>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</si>
  <si>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</si>
  <si>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</si>
  <si>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</si>
  <si>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</si>
  <si>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</si>
  <si>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</si>
  <si>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</si>
  <si>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</si>
  <si>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</si>
  <si>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</si>
  <si>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</si>
  <si>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</si>
  <si>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</si>
  <si>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</si>
  <si>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</si>
  <si>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</si>
  <si>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</si>
  <si>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</si>
  <si>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</si>
  <si>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</si>
  <si>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</si>
  <si>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</si>
  <si>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</si>
  <si>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</si>
  <si>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</si>
  <si>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</si>
  <si>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</si>
  <si>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</si>
  <si>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</si>
  <si>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</si>
  <si>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</si>
  <si>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</si>
  <si>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</si>
  <si>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</si>
  <si>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</si>
  <si>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</si>
  <si>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</si>
  <si>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</si>
  <si>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</si>
  <si>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</si>
  <si>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</si>
  <si>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</si>
  <si>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</si>
  <si>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</si>
  <si>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</si>
  <si>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</si>
  <si>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</si>
  <si>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</si>
  <si>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</si>
  <si>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</si>
  <si>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</si>
  <si>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</si>
  <si>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</si>
  <si>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</si>
  <si>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</si>
  <si>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</si>
  <si>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</si>
  <si>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</si>
  <si>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</si>
  <si>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</si>
  <si>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</si>
  <si>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</si>
  <si>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</si>
  <si>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</si>
  <si>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</si>
  <si>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</si>
  <si>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</si>
  <si>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</si>
  <si>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</si>
  <si>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</si>
  <si>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</si>
  <si>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</si>
  <si>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</si>
  <si>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</si>
  <si>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</si>
  <si>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</si>
  <si>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</si>
  <si>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</si>
  <si>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</si>
  <si>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</si>
  <si>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</si>
  <si>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</si>
  <si>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</si>
  <si>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</si>
  <si>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</si>
  <si>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</si>
  <si>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</si>
  <si>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</si>
  <si>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</si>
  <si>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</si>
  <si>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</si>
  <si>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</si>
  <si>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</si>
  <si>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</si>
  <si>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</si>
  <si>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</si>
  <si>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</si>
  <si>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</si>
  <si>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</si>
  <si>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</si>
  <si>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</si>
  <si>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</si>
  <si>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</si>
  <si>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</si>
  <si>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</si>
  <si>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</si>
  <si>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</si>
  <si>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</si>
  <si>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</si>
  <si>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</si>
  <si>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</si>
  <si>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</si>
  <si>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</si>
  <si>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</si>
  <si>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</si>
  <si>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</si>
  <si>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</si>
  <si>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</si>
  <si>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</si>
  <si>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</si>
  <si>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</si>
  <si>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</si>
  <si>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</si>
  <si>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</si>
  <si>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</si>
  <si>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</si>
  <si>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</si>
  <si>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</si>
  <si>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</si>
  <si>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</si>
  <si>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</si>
  <si>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</si>
  <si>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</si>
  <si>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</si>
  <si>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</si>
  <si>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</si>
  <si>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</si>
  <si>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</si>
  <si>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</si>
  <si>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</si>
  <si>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</si>
  <si>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</si>
  <si>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</si>
  <si>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</si>
  <si>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</si>
  <si>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</si>
  <si>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</si>
  <si>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</si>
  <si>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</si>
  <si>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</si>
  <si>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</si>
  <si>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</si>
  <si>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</si>
  <si>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</si>
  <si>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</si>
  <si>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</si>
  <si>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</si>
  <si>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</si>
  <si>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</si>
  <si>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</si>
  <si>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</si>
  <si>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</si>
  <si>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</si>
  <si>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</si>
  <si>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</si>
  <si>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</si>
  <si>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</si>
  <si>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</si>
  <si>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</si>
  <si>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</si>
  <si>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</si>
  <si>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</si>
  <si>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</si>
  <si>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</si>
  <si>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</si>
  <si>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</si>
  <si>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</si>
  <si>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</si>
  <si>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</si>
  <si>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</si>
  <si>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</si>
  <si>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</si>
  <si>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</si>
  <si>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</si>
  <si>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</si>
  <si>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</si>
  <si>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</si>
  <si>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</si>
  <si>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</si>
  <si>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</si>
  <si>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</si>
  <si>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</si>
  <si>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</si>
  <si>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</si>
  <si>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</si>
  <si>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</si>
  <si>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</si>
  <si>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</si>
  <si>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</si>
  <si>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</si>
  <si>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</si>
  <si>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</si>
  <si>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</si>
  <si>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</si>
  <si>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</si>
  <si>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</si>
  <si>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</si>
  <si>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</si>
  <si>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</si>
  <si>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</si>
  <si>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</si>
  <si>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</si>
  <si>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</si>
  <si>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</si>
  <si>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</si>
  <si>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</si>
  <si>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</si>
  <si>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</si>
  <si>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</si>
  <si>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</si>
  <si>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</si>
  <si>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</si>
  <si>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</si>
  <si>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</si>
  <si>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</si>
  <si>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</si>
  <si>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</si>
  <si>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</si>
  <si>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</si>
  <si>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</si>
  <si>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</si>
  <si>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</si>
  <si>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</si>
  <si>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</si>
  <si>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</si>
  <si>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</si>
  <si>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</si>
  <si>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</si>
  <si>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</si>
  <si>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</si>
  <si>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</si>
  <si>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</si>
  <si>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</si>
  <si>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</si>
  <si>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</si>
  <si>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</si>
  <si>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</si>
  <si>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</si>
  <si>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</si>
  <si>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</si>
  <si>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</si>
  <si>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</si>
  <si>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</si>
  <si>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</si>
  <si>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</si>
  <si>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</si>
  <si>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</si>
  <si>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</si>
  <si>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</si>
  <si>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</si>
  <si>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</si>
  <si>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</si>
  <si>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</si>
  <si>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</si>
  <si>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</si>
  <si>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</si>
  <si>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</si>
  <si>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</si>
  <si>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</si>
  <si>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</si>
  <si>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</si>
  <si>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</si>
  <si>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</si>
  <si>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</si>
  <si>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</si>
  <si>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</si>
  <si>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</si>
  <si>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</si>
  <si>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</si>
  <si>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</si>
  <si>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</si>
  <si>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</si>
  <si>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</si>
  <si>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</si>
  <si>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</si>
  <si>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</si>
  <si>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</si>
  <si>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</si>
  <si>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</si>
  <si>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</si>
  <si>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</si>
  <si>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</si>
  <si>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</si>
  <si>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</si>
  <si>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</si>
  <si>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</si>
  <si>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</si>
  <si>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</si>
  <si>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</si>
  <si>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</si>
  <si>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</si>
  <si>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</si>
  <si>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</si>
  <si>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</si>
  <si>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</si>
  <si>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</si>
  <si>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</si>
  <si>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</si>
  <si>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</si>
  <si>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</si>
  <si>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</si>
  <si>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</si>
  <si>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</si>
  <si>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</si>
  <si>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</si>
  <si>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</si>
  <si>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</si>
  <si>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</si>
  <si>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</si>
  <si>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</si>
  <si>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</si>
  <si>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</si>
  <si>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</si>
  <si>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</si>
  <si>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</si>
  <si>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</si>
  <si>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</si>
  <si>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</si>
  <si>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</si>
  <si>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</si>
  <si>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</si>
  <si>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</si>
  <si>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</si>
  <si>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</si>
  <si>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</si>
  <si>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</si>
  <si>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</si>
  <si>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</si>
  <si>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</si>
  <si>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</si>
  <si>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</si>
  <si>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</si>
  <si>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</si>
  <si>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</si>
  <si>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</si>
  <si>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</si>
  <si>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</si>
  <si>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</si>
  <si>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</si>
  <si>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</si>
  <si>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</si>
  <si>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</si>
  <si>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</si>
  <si>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</si>
  <si>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</si>
  <si>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</si>
  <si>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</si>
  <si>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</si>
  <si>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</si>
  <si>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</si>
  <si>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</si>
  <si>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</si>
  <si>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</si>
  <si>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</si>
  <si>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</si>
  <si>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</si>
  <si>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</si>
  <si>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</si>
  <si>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</si>
  <si>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</si>
  <si>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</si>
  <si>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</si>
  <si>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</si>
  <si>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</si>
  <si>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</si>
  <si>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</si>
  <si>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</si>
  <si>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</si>
  <si>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</si>
  <si>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</si>
  <si>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</si>
  <si>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</si>
  <si>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</si>
  <si>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</si>
  <si>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</si>
  <si>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</si>
  <si>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</si>
  <si>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</si>
  <si>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</si>
  <si>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</si>
  <si>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</si>
  <si>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</si>
  <si>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</si>
  <si>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</si>
  <si>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</si>
  <si>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</si>
  <si>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</si>
  <si>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</si>
  <si>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</si>
  <si>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</si>
  <si>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</si>
  <si>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</si>
  <si>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</si>
  <si>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</si>
  <si>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</si>
  <si>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</si>
  <si>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</si>
  <si>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</si>
  <si>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</si>
  <si>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</si>
  <si>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</si>
  <si>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</si>
  <si>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</si>
  <si>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</si>
  <si>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</si>
  <si>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</si>
  <si>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</si>
  <si>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</si>
  <si>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</si>
  <si>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</si>
  <si>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</si>
  <si>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</si>
  <si>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</si>
  <si>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</si>
  <si>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</si>
  <si>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</si>
  <si>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</si>
  <si>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</si>
  <si>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</si>
  <si>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</si>
  <si>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</si>
  <si>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</si>
  <si>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</si>
  <si>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</si>
  <si>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</si>
  <si>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</si>
  <si>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</si>
  <si>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</si>
  <si>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</si>
  <si>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</si>
  <si>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</si>
  <si>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</si>
  <si>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</si>
  <si>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</si>
  <si>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</si>
  <si>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</si>
  <si>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</si>
  <si>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</si>
  <si>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</si>
  <si>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</si>
  <si>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</si>
  <si>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</si>
  <si>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</si>
  <si>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</si>
  <si>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</si>
  <si>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</si>
  <si>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</si>
  <si>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</si>
  <si>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</si>
  <si>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</si>
  <si>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</si>
  <si>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</si>
  <si>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</si>
  <si>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</si>
  <si>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</si>
  <si>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</si>
  <si>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</si>
  <si>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</si>
  <si>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</si>
  <si>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</si>
  <si>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</si>
  <si>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</si>
  <si>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</si>
  <si>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</si>
  <si>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</si>
  <si>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</si>
  <si>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</si>
  <si>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</si>
  <si>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</si>
  <si>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</si>
  <si>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</si>
  <si>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</si>
  <si>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</si>
  <si>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</si>
  <si>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</si>
  <si>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</si>
  <si>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</si>
  <si>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</si>
  <si>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</si>
  <si>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</si>
  <si>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</si>
  <si>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</si>
  <si>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</si>
  <si>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</si>
  <si>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</si>
  <si>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</si>
  <si>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</si>
  <si>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</si>
  <si>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</si>
  <si>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</si>
  <si>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</si>
  <si>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</si>
  <si>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</si>
  <si>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</si>
  <si>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</si>
  <si>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</si>
  <si>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</si>
  <si>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</si>
  <si>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</si>
  <si>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</si>
  <si>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</si>
  <si>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</si>
  <si>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</si>
  <si>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</si>
  <si>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</si>
  <si>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</si>
  <si>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</si>
  <si>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</si>
  <si>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</si>
  <si>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</si>
  <si>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</si>
  <si>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</si>
  <si>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</si>
  <si>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</si>
  <si>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</si>
  <si>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</si>
  <si>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</si>
  <si>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</si>
  <si>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</si>
  <si>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</si>
  <si>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</si>
  <si>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</si>
  <si>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</si>
  <si>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</si>
  <si>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</si>
  <si>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</si>
  <si>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</si>
  <si>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</si>
  <si>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</si>
  <si>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</si>
  <si>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</si>
  <si>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</si>
  <si>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</si>
  <si>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</si>
  <si>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</si>
  <si>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</si>
  <si>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</si>
  <si>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</si>
  <si>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</si>
  <si>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</si>
  <si>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</si>
  <si>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</si>
  <si>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</si>
  <si>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</si>
  <si>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</si>
  <si>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</si>
  <si>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</si>
  <si>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</si>
  <si>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</si>
  <si>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</si>
  <si>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</si>
  <si>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</si>
  <si>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</si>
  <si>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</si>
  <si>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</si>
  <si>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</si>
  <si>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</si>
  <si>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</si>
  <si>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</si>
  <si>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</si>
  <si>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</si>
  <si>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</si>
  <si>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</si>
  <si>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</si>
  <si>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</si>
  <si>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</si>
  <si>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</si>
  <si>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</si>
  <si>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</si>
  <si>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</si>
  <si>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</si>
  <si>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</si>
  <si>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</si>
  <si>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</si>
  <si>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</si>
  <si>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</si>
  <si>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</si>
  <si>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</si>
  <si>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</si>
  <si>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</si>
  <si>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</si>
  <si>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</si>
  <si>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</si>
  <si>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</si>
  <si>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</si>
  <si>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</si>
  <si>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</si>
  <si>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</si>
  <si>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</si>
  <si>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</si>
  <si>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</si>
  <si>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</si>
  <si>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</si>
  <si>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</si>
  <si>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</si>
  <si>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</si>
  <si>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</si>
  <si>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</si>
  <si>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</si>
  <si>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</si>
  <si>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</si>
  <si>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</si>
  <si>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</si>
  <si>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</si>
  <si>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</si>
  <si>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</si>
  <si>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</si>
  <si>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</si>
  <si>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</si>
  <si>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</si>
  <si>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</si>
  <si>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</si>
  <si>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</si>
  <si>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</si>
  <si>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</si>
  <si>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</si>
  <si>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</si>
  <si>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</si>
  <si>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</si>
  <si>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</si>
  <si>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</si>
  <si>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</si>
  <si>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</si>
  <si>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</si>
  <si>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</si>
  <si>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</si>
  <si>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</si>
  <si>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</si>
  <si>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</si>
  <si>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</si>
  <si>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</si>
  <si>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</si>
  <si>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</si>
  <si>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</si>
  <si>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</si>
  <si>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</si>
  <si>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</si>
  <si>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</si>
  <si>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</si>
  <si>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</si>
  <si>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</si>
  <si>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</si>
  <si>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</si>
  <si>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</si>
  <si>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</si>
  <si>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</si>
  <si>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</si>
  <si>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</si>
  <si>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</si>
  <si>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</si>
  <si>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</si>
  <si>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</si>
  <si>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</si>
  <si>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</si>
  <si>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</si>
  <si>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</si>
  <si>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</si>
  <si>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</si>
  <si>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</si>
  <si>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</si>
  <si>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</si>
  <si>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</si>
  <si>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</si>
  <si>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</si>
  <si>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</si>
  <si>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</si>
  <si>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</si>
  <si>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</si>
  <si>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</si>
  <si>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</si>
  <si>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</si>
  <si>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</si>
  <si>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</si>
  <si>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</si>
  <si>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</si>
  <si>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</si>
  <si>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</si>
  <si>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</si>
  <si>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</si>
  <si>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</si>
  <si>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</si>
  <si>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</si>
  <si>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</si>
  <si>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</si>
  <si>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</si>
  <si>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</si>
  <si>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</si>
  <si>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</si>
  <si>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</si>
  <si>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</si>
  <si>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</si>
  <si>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</si>
  <si>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</si>
  <si>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</si>
  <si>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</si>
  <si>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</si>
  <si>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</si>
  <si>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</si>
  <si>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</si>
  <si>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</si>
  <si>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</si>
  <si>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</si>
  <si>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</si>
  <si>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</si>
  <si>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</si>
  <si>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</si>
  <si>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</si>
  <si>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</si>
  <si>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</si>
  <si>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</si>
  <si>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</si>
  <si>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</si>
  <si>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</si>
  <si>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</si>
  <si>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</si>
  <si>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</si>
  <si>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</si>
  <si>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</si>
  <si>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</si>
  <si>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</si>
  <si>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</si>
  <si>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</si>
  <si>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</si>
  <si>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</si>
  <si>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</si>
  <si>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</si>
  <si>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</si>
  <si>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</si>
  <si>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</si>
  <si>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</si>
  <si>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</si>
  <si>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</si>
  <si>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</si>
  <si>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</si>
  <si>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</si>
  <si>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</si>
  <si>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</si>
  <si>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</si>
  <si>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</si>
  <si>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</si>
  <si>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</si>
  <si>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</si>
  <si>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</si>
  <si>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</si>
  <si>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</si>
  <si>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</si>
  <si>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</si>
  <si>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</si>
  <si>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</si>
  <si>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</si>
  <si>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</si>
  <si>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</si>
  <si>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</si>
  <si>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</si>
  <si>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</si>
  <si>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</si>
  <si>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</si>
  <si>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</si>
  <si>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</si>
  <si>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</si>
  <si>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</si>
  <si>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</si>
  <si>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</si>
  <si>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</si>
  <si>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</si>
  <si>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</si>
  <si>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</si>
  <si>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</si>
  <si>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</si>
  <si>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</si>
  <si>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</si>
  <si>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</si>
  <si>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</si>
  <si>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</si>
  <si>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</si>
  <si>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</si>
  <si>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</si>
  <si>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</si>
  <si>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</si>
  <si>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</si>
  <si>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</si>
  <si>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</si>
  <si>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</si>
  <si>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</si>
  <si>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</si>
  <si>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</si>
  <si>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</si>
  <si>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</si>
  <si>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</si>
  <si>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</si>
  <si>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</si>
  <si>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</si>
  <si>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</si>
  <si>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</si>
  <si>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</si>
  <si>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</si>
  <si>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</si>
  <si>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</si>
  <si>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</si>
  <si>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</si>
  <si>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</si>
  <si>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</si>
  <si>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</si>
  <si>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</si>
  <si>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</si>
  <si>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</si>
  <si>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</si>
  <si>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</si>
  <si>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</si>
  <si>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</si>
  <si>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</si>
  <si>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</si>
  <si>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</si>
  <si>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</si>
  <si>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</si>
  <si>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</si>
  <si>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</si>
  <si>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</si>
  <si>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</si>
  <si>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</si>
  <si>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</si>
  <si>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</si>
  <si>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</si>
  <si>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</si>
  <si>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</si>
  <si>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</si>
  <si>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</si>
  <si>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</si>
  <si>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</si>
  <si>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</si>
  <si>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</si>
  <si>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</si>
  <si>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</si>
  <si>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</si>
  <si>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</si>
  <si>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</si>
  <si>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</si>
  <si>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</si>
  <si>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</si>
  <si>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</si>
  <si>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</si>
  <si>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</si>
  <si>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</si>
  <si>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</si>
  <si>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</si>
  <si>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</si>
  <si>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</si>
  <si>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</si>
  <si>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</si>
  <si>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</si>
  <si>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</si>
  <si>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</si>
  <si>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</si>
  <si>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</si>
  <si>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</si>
  <si>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</si>
  <si>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</si>
  <si>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</si>
  <si>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</si>
  <si>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</si>
  <si>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</si>
  <si>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</si>
  <si>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</si>
  <si>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</si>
  <si>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</si>
  <si>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</si>
  <si>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</si>
  <si>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</si>
  <si>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</si>
  <si>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</si>
  <si>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</si>
  <si>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</si>
  <si>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</si>
  <si>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</si>
  <si>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</si>
  <si>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</si>
  <si>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</si>
  <si>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</si>
  <si>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</si>
  <si>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</si>
  <si>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</si>
  <si>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</si>
  <si>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</si>
  <si>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</si>
  <si>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</si>
  <si>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</si>
  <si>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</si>
  <si>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</si>
  <si>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</si>
  <si>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</si>
  <si>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</si>
  <si>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</si>
  <si>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</si>
  <si>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</si>
  <si>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</si>
  <si>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</si>
  <si>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</si>
  <si>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</si>
  <si>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</si>
  <si>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</si>
  <si>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</si>
  <si>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</si>
  <si>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</si>
  <si>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</si>
  <si>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</si>
  <si>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</si>
  <si>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</si>
  <si>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</si>
  <si>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</si>
  <si>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</si>
  <si>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</si>
  <si>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</si>
  <si>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</si>
  <si>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</si>
  <si>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</si>
  <si>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</si>
  <si>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</si>
  <si>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</si>
  <si>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</si>
  <si>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</si>
  <si>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</si>
  <si>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</si>
  <si>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</si>
  <si>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</si>
  <si>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</si>
  <si>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</si>
  <si>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</si>
  <si>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</si>
  <si>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</si>
  <si>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</si>
  <si>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</si>
  <si>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</si>
  <si>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</si>
  <si>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</si>
  <si>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</si>
  <si>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</si>
  <si>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</si>
  <si>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</si>
  <si>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</si>
  <si>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</si>
  <si>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</si>
  <si>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</si>
  <si>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</si>
  <si>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</si>
  <si>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</si>
  <si>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</si>
  <si>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</si>
  <si>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</si>
  <si>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</si>
  <si>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</si>
  <si>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</si>
  <si>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</si>
  <si>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</si>
  <si>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</si>
  <si>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</si>
  <si>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</si>
  <si>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</si>
  <si>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</si>
  <si>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</si>
  <si>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</si>
  <si>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</si>
  <si>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</si>
  <si>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</si>
  <si>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</si>
  <si>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</si>
  <si>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</si>
  <si>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</si>
  <si>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</si>
  <si>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</si>
  <si>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</si>
  <si>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</si>
  <si>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</si>
  <si>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</si>
  <si>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</si>
  <si>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</si>
  <si>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</si>
  <si>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</si>
  <si>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</si>
  <si>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</si>
  <si>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</si>
  <si>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</si>
  <si>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</si>
  <si>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</si>
  <si>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</si>
  <si>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</si>
  <si>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</si>
  <si>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</si>
  <si>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</si>
  <si>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</si>
  <si>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</si>
  <si>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</si>
  <si>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</si>
  <si>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</si>
  <si>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</si>
  <si>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</si>
  <si>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</si>
  <si>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</si>
  <si>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</si>
  <si>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</si>
  <si>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</si>
  <si>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</si>
  <si>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</si>
  <si>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</si>
  <si>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</si>
  <si>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</si>
  <si>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</si>
  <si>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</si>
  <si>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</si>
  <si>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</si>
  <si>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</si>
  <si>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</si>
  <si>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</si>
  <si>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</si>
  <si>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</si>
  <si>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</si>
  <si>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</si>
  <si>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</si>
  <si>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</si>
  <si>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</si>
  <si>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</si>
  <si>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</si>
  <si>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</si>
  <si>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</si>
  <si>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</si>
  <si>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</si>
  <si>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</si>
  <si>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</si>
  <si>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</si>
  <si>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</si>
  <si>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</si>
  <si>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</si>
  <si>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</si>
  <si>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</si>
  <si>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</si>
  <si>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</si>
  <si>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</si>
  <si>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</si>
  <si>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</si>
  <si>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</si>
  <si>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</si>
  <si>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</si>
  <si>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</si>
  <si>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</si>
  <si>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</si>
  <si>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</si>
  <si>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</si>
  <si>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</si>
  <si>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</si>
  <si>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</si>
  <si>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</si>
  <si>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</si>
  <si>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</si>
  <si>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</si>
  <si>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</si>
  <si>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</si>
  <si>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</si>
  <si>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</si>
  <si>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</si>
  <si>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</si>
  <si>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</si>
  <si>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</si>
  <si>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</si>
  <si>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</si>
  <si>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</si>
  <si>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</si>
  <si>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</si>
  <si>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</si>
  <si>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</si>
  <si>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</si>
  <si>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</si>
  <si>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</si>
  <si>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</si>
  <si>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</si>
  <si>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</si>
  <si>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</si>
  <si>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</si>
  <si>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</si>
  <si>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</si>
  <si>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</si>
  <si>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</si>
  <si>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</si>
  <si>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</si>
  <si>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</si>
  <si>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</si>
  <si>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</si>
  <si>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</si>
  <si>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</si>
  <si>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</si>
  <si>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</si>
  <si>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</si>
  <si>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</si>
  <si>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</si>
  <si>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</si>
  <si>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</si>
  <si>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</si>
  <si>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</si>
  <si>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</si>
  <si>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</si>
  <si>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</si>
  <si>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</si>
  <si>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</si>
  <si>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</si>
  <si>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</si>
  <si>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</si>
  <si>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</si>
  <si>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</si>
  <si>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</si>
  <si>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</si>
  <si>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</si>
  <si>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</si>
  <si>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</si>
  <si>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</si>
  <si>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</si>
  <si>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</si>
  <si>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</si>
  <si>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</si>
  <si>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</si>
  <si>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</si>
  <si>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</si>
  <si>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</si>
  <si>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</si>
  <si>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</si>
  <si>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</si>
  <si>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</si>
  <si>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</si>
  <si>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</si>
  <si>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</si>
  <si>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</si>
  <si>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</si>
  <si>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</si>
  <si>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</si>
  <si>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</si>
  <si>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</si>
  <si>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</si>
  <si>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</si>
  <si>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</si>
  <si>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</si>
  <si>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</si>
  <si>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</si>
  <si>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</si>
  <si>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</si>
  <si>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</si>
  <si>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</si>
  <si>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</si>
  <si>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</si>
  <si>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</si>
  <si>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</si>
  <si>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</si>
  <si>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</si>
  <si>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</si>
  <si>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</si>
  <si>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</si>
  <si>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</si>
  <si>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</si>
  <si>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</si>
  <si>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</si>
  <si>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</si>
  <si>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</si>
  <si>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</si>
  <si>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</si>
  <si>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</si>
  <si>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</si>
  <si>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</si>
  <si>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</si>
  <si>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</si>
  <si>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</si>
  <si>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</si>
  <si>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</si>
  <si>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</si>
  <si>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</si>
  <si>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</si>
  <si>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</si>
  <si>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</si>
  <si>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</si>
  <si>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</si>
  <si>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</si>
  <si>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</si>
  <si>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</si>
  <si>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</si>
  <si>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</si>
  <si>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</si>
  <si>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</si>
  <si>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</si>
  <si>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</si>
  <si>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</si>
  <si>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</si>
  <si>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</si>
  <si>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</si>
  <si>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</si>
  <si>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</si>
  <si>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</si>
  <si>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</si>
  <si>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</si>
  <si>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</si>
  <si>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</si>
  <si>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</si>
  <si>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</si>
  <si>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</si>
  <si>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</si>
  <si>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</si>
  <si>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</si>
  <si>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</si>
  <si>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</si>
  <si>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</si>
  <si>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</si>
  <si>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</si>
  <si>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</si>
  <si>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</si>
  <si>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</si>
  <si>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</si>
  <si>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</si>
  <si>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</si>
  <si>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</si>
  <si>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</si>
  <si>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</si>
  <si>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</si>
  <si>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</si>
  <si>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</si>
  <si>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</si>
  <si>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</si>
  <si>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</si>
  <si>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</si>
  <si>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</si>
  <si>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</si>
  <si>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</si>
  <si>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</si>
  <si>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</si>
  <si>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</si>
  <si>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</si>
  <si>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</si>
  <si>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</si>
  <si>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</si>
  <si>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</si>
  <si>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</si>
  <si>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</si>
  <si>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</si>
  <si>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</si>
  <si>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</si>
  <si>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</si>
  <si>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</si>
  <si>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</si>
  <si>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</si>
  <si>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</si>
  <si>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</si>
  <si>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</si>
  <si>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</si>
  <si>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</si>
  <si>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</si>
  <si>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</si>
  <si>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</si>
  <si>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</si>
  <si>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</si>
  <si>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</si>
  <si>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</si>
  <si>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</si>
  <si>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</si>
  <si>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</si>
  <si>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</si>
  <si>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</si>
  <si>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</si>
  <si>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</si>
  <si>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</si>
  <si>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</si>
  <si>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</si>
  <si>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</si>
  <si>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</si>
  <si>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</si>
  <si>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</si>
  <si>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</si>
  <si>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</si>
  <si>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</si>
  <si>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</si>
  <si>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</si>
  <si>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</si>
  <si>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</si>
  <si>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</si>
  <si>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</si>
  <si>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</si>
  <si>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</si>
  <si>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</si>
  <si>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</si>
  <si>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</si>
  <si>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</si>
  <si>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</si>
  <si>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</si>
  <si>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</si>
  <si>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</si>
  <si>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</si>
  <si>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</si>
  <si>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</si>
  <si>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</si>
  <si>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</si>
  <si>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</si>
  <si>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</si>
  <si>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</si>
  <si>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</si>
  <si>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</si>
  <si>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</si>
  <si>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</si>
  <si>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</si>
  <si>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</si>
  <si>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</si>
  <si>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</si>
  <si>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</si>
  <si>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</si>
  <si>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</si>
  <si>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</si>
  <si>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</si>
  <si>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</si>
  <si>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</si>
  <si>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</si>
  <si>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</si>
  <si>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</si>
  <si>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</si>
  <si>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</si>
  <si>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</si>
  <si>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</si>
  <si>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</si>
  <si>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</si>
  <si>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</si>
  <si>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</si>
  <si>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</si>
  <si>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</si>
  <si>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</si>
  <si>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</si>
  <si>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</si>
  <si>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</si>
  <si>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</si>
  <si>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</si>
  <si>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</si>
  <si>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</si>
  <si>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</si>
  <si>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</si>
  <si>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</si>
  <si>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</si>
  <si>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</si>
  <si>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</si>
  <si>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</si>
  <si>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</si>
  <si>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</si>
  <si>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</si>
  <si>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</si>
  <si>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</si>
  <si>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</si>
  <si>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</si>
  <si>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</si>
  <si>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</si>
  <si>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</si>
  <si>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</si>
  <si>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</si>
  <si>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</si>
  <si>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</si>
  <si>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</si>
  <si>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</si>
  <si>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</si>
  <si>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</si>
  <si>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</si>
  <si>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</si>
  <si>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</si>
  <si>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</si>
  <si>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</si>
  <si>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</si>
  <si>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</si>
  <si>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</si>
  <si>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</si>
  <si>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</si>
  <si>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</si>
  <si>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</si>
  <si>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</si>
  <si>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</si>
  <si>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</si>
  <si>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</si>
  <si>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</si>
  <si>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</si>
  <si>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</si>
  <si>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</si>
  <si>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</si>
  <si>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</si>
  <si>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</si>
  <si>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</si>
  <si>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</si>
  <si>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</si>
  <si>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</si>
  <si>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</si>
  <si>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</si>
  <si>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</si>
  <si>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</si>
  <si>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</si>
  <si>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</si>
  <si>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</si>
  <si>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</si>
  <si>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</si>
  <si>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</si>
  <si>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</si>
  <si>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</si>
  <si>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</si>
  <si>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</si>
  <si>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</si>
  <si>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</si>
  <si>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</si>
  <si>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</si>
  <si>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</si>
  <si>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</si>
  <si>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</si>
  <si>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</si>
  <si>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</si>
  <si>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</si>
  <si>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</si>
  <si>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</si>
  <si>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</si>
  <si>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</si>
  <si>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</si>
  <si>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</si>
  <si>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</si>
  <si>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</si>
  <si>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</si>
  <si>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</si>
  <si>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</si>
  <si>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</si>
  <si>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</si>
  <si>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</si>
  <si>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</si>
  <si>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</si>
  <si>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</si>
  <si>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</si>
  <si>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</si>
  <si>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</si>
  <si>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</si>
  <si>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</si>
  <si>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</si>
  <si>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</si>
  <si>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</si>
  <si>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</si>
  <si>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</si>
  <si>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</si>
  <si>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</si>
  <si>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</si>
  <si>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</si>
  <si>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</si>
  <si>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</si>
  <si>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</si>
  <si>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</si>
  <si>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</si>
  <si>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</si>
  <si>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</si>
  <si>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</si>
  <si>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</si>
  <si>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</si>
  <si>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</si>
  <si>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</si>
  <si>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</si>
  <si>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</si>
  <si>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</si>
  <si>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</si>
  <si>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</si>
  <si>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</si>
  <si>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</si>
  <si>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</si>
  <si>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</si>
  <si>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</si>
  <si>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</si>
  <si>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</si>
  <si>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</si>
  <si>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</si>
  <si>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</si>
  <si>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</si>
  <si>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</si>
  <si>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</si>
  <si>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</si>
  <si>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</si>
  <si>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</si>
  <si>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</si>
  <si>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</si>
  <si>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</si>
  <si>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</si>
  <si>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</si>
  <si>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</si>
  <si>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</si>
  <si>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</si>
  <si>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</si>
  <si>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</si>
  <si>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</si>
  <si>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</si>
  <si>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</si>
  <si>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</si>
  <si>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</si>
  <si>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</si>
  <si>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</si>
  <si>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</si>
  <si>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</si>
  <si>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</si>
  <si>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</si>
  <si>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</si>
  <si>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</si>
  <si>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</si>
  <si>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</si>
  <si>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</si>
  <si>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</si>
  <si>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</si>
  <si>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</si>
  <si>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</si>
  <si>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</si>
  <si>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</si>
  <si>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</si>
  <si>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</si>
  <si>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</si>
  <si>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</si>
  <si>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</si>
  <si>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</si>
  <si>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</si>
  <si>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</si>
  <si>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</si>
  <si>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</si>
  <si>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</si>
  <si>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</si>
  <si>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</si>
  <si>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</si>
  <si>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</si>
  <si>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</si>
  <si>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</si>
  <si>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</si>
  <si>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</si>
  <si>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</si>
  <si>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</si>
  <si>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</si>
  <si>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</si>
  <si>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</si>
  <si>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</si>
  <si>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</si>
  <si>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</si>
  <si>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</si>
  <si>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</si>
  <si>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</si>
  <si>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</si>
  <si>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</si>
  <si>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</si>
  <si>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</si>
  <si>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</si>
  <si>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</si>
  <si>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</si>
  <si>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</si>
  <si>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</si>
  <si>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</si>
  <si>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</si>
  <si>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</si>
  <si>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</si>
  <si>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</si>
  <si>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</si>
  <si>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</si>
  <si>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</si>
  <si>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</si>
  <si>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</si>
  <si>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</si>
  <si>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</si>
  <si>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</si>
  <si>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</si>
  <si>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</si>
  <si>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</si>
  <si>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</si>
  <si>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</si>
  <si>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</si>
  <si>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</si>
  <si>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</si>
  <si>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</si>
  <si>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</si>
  <si>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</si>
  <si>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</si>
  <si>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</si>
  <si>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</si>
  <si>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</si>
  <si>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</si>
  <si>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</si>
  <si>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</si>
  <si>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</si>
  <si>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</si>
  <si>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</si>
  <si>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</si>
  <si>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</si>
  <si>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</si>
  <si>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</si>
  <si>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</si>
  <si>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</si>
  <si>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</si>
  <si>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</si>
  <si>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</si>
  <si>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</si>
  <si>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</si>
  <si>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</si>
  <si>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</si>
  <si>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</si>
  <si>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</si>
  <si>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</si>
  <si>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</si>
  <si>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</si>
  <si>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</si>
  <si>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</si>
  <si>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</si>
  <si>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</si>
  <si>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</si>
  <si>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</si>
  <si>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</si>
  <si>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</si>
  <si>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</si>
  <si>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</si>
  <si>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</si>
  <si>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</si>
  <si>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</si>
  <si>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</si>
  <si>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</si>
  <si>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</si>
  <si>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</si>
  <si>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</si>
  <si>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</si>
  <si>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</si>
  <si>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</si>
  <si>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</si>
  <si>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</si>
  <si>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</si>
  <si>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</si>
  <si>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</si>
  <si>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</si>
  <si>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</si>
  <si>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</si>
  <si>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</si>
  <si>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</si>
  <si>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</si>
  <si>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</si>
  <si>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</si>
  <si>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</si>
  <si>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</si>
  <si>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</si>
  <si>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</si>
  <si>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</si>
  <si>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</si>
  <si>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</si>
  <si>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</si>
  <si>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</si>
  <si>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</si>
  <si>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</si>
  <si>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</si>
  <si>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</si>
  <si>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</si>
  <si>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</si>
  <si>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</si>
  <si>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</si>
  <si>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</si>
  <si>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</si>
  <si>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</si>
  <si>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</si>
  <si>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</si>
  <si>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</si>
  <si>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</si>
  <si>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</si>
  <si>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</si>
  <si>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</si>
  <si>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</si>
  <si>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</si>
  <si>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</si>
  <si>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</si>
  <si>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</si>
  <si>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</si>
  <si>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</si>
  <si>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</si>
  <si>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</si>
  <si>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</si>
  <si>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</si>
  <si>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</si>
  <si>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</si>
  <si>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</si>
  <si>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</si>
  <si>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</si>
  <si>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</si>
  <si>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</si>
  <si>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</si>
  <si>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</si>
  <si>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</si>
  <si>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</si>
  <si>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</si>
  <si>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</si>
  <si>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</si>
  <si>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</si>
  <si>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</si>
  <si>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</si>
  <si>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</si>
  <si>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</si>
  <si>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</si>
  <si>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</si>
  <si>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</si>
  <si>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</si>
  <si>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</si>
  <si>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</si>
  <si>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</si>
  <si>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</si>
  <si>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</si>
  <si>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</si>
  <si>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</si>
  <si>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</si>
  <si>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</si>
  <si>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</si>
  <si>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</si>
  <si>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</si>
  <si>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</si>
  <si>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</si>
  <si>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</si>
  <si>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</si>
  <si>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</si>
  <si>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</si>
  <si>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</si>
  <si>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</si>
  <si>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</si>
  <si>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</si>
  <si>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</si>
  <si>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</si>
  <si>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</si>
  <si>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</si>
  <si>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</si>
  <si>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</si>
  <si>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</si>
  <si>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</si>
  <si>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</si>
  <si>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</si>
  <si>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</si>
  <si>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</si>
  <si>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</si>
  <si>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</si>
  <si>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</si>
  <si>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</si>
  <si>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</si>
  <si>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</si>
  <si>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</si>
  <si>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</si>
  <si>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</si>
  <si>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</si>
  <si>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</si>
  <si>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</si>
  <si>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</si>
  <si>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</si>
  <si>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</si>
  <si>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</si>
  <si>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</si>
  <si>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</si>
  <si>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</si>
  <si>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</si>
  <si>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</si>
  <si>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</si>
  <si>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</si>
  <si>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</si>
  <si>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</si>
  <si>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</si>
  <si>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</si>
  <si>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</si>
  <si>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</si>
  <si>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</si>
  <si>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</si>
  <si>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</si>
  <si>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</si>
  <si>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</si>
  <si>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</si>
  <si>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</si>
  <si>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</si>
  <si>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</si>
  <si>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</si>
  <si>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</si>
  <si>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</si>
  <si>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</si>
  <si>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</si>
  <si>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</si>
  <si>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</si>
  <si>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</si>
  <si>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</si>
  <si>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</si>
  <si>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</si>
  <si>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</si>
  <si>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</si>
  <si>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</si>
  <si>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</si>
  <si>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</si>
  <si>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</si>
  <si>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</si>
  <si>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</si>
  <si>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</si>
  <si>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</si>
  <si>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</si>
  <si>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</si>
  <si>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</si>
  <si>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</si>
  <si>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</si>
  <si>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</si>
  <si>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</si>
  <si>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</si>
  <si>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</si>
  <si>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</si>
  <si>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</si>
  <si>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</si>
  <si>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</si>
  <si>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</si>
  <si>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</si>
  <si>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</si>
  <si>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</si>
  <si>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</si>
  <si>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</si>
  <si>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</si>
  <si>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</si>
  <si>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</si>
  <si>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</si>
  <si>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</si>
  <si>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</si>
  <si>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</si>
  <si>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</si>
  <si>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</si>
  <si>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</si>
  <si>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</si>
  <si>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</si>
  <si>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</si>
  <si>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</si>
  <si>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</si>
  <si>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</si>
  <si>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</si>
  <si>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</si>
  <si>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</si>
  <si>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</si>
  <si>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</si>
  <si>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</si>
  <si>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</si>
  <si>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</si>
  <si>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</si>
  <si>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</si>
  <si>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</si>
  <si>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</si>
  <si>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</si>
  <si>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</si>
  <si>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</si>
  <si>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</si>
  <si>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</si>
  <si>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</si>
  <si>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</si>
  <si>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</si>
  <si>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</si>
  <si>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</si>
  <si>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</si>
  <si>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</si>
  <si>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</si>
  <si>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</si>
  <si>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</si>
  <si>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</si>
  <si>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</si>
  <si>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</si>
  <si>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</si>
  <si>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</si>
  <si>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</si>
  <si>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</si>
  <si>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</si>
  <si>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</si>
  <si>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</si>
  <si>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</si>
  <si>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</si>
  <si>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</si>
  <si>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</si>
  <si>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</si>
  <si>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</si>
  <si>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</si>
  <si>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</si>
  <si>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</si>
  <si>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</si>
  <si>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</si>
  <si>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</si>
  <si>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</si>
  <si>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</si>
  <si>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</si>
  <si>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</si>
  <si>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</si>
  <si>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</si>
  <si>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</si>
  <si>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</si>
  <si>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</si>
  <si>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</si>
  <si>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</si>
  <si>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</si>
  <si>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</si>
  <si>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</si>
  <si>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</si>
  <si>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</si>
  <si>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</si>
  <si>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</si>
  <si>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</si>
  <si>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</si>
  <si>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</si>
  <si>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</si>
  <si>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</si>
  <si>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</si>
  <si>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</si>
  <si>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</si>
  <si>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</si>
  <si>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</si>
  <si>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</si>
  <si>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</si>
  <si>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</si>
  <si>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</si>
  <si>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</si>
  <si>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</si>
  <si>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</si>
  <si>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</si>
  <si>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</si>
  <si>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</si>
  <si>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</si>
  <si>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</si>
  <si>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</si>
  <si>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</si>
  <si>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</si>
  <si>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</si>
  <si>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</si>
  <si>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</si>
  <si>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</si>
  <si>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</si>
  <si>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</si>
  <si>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</si>
  <si>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</si>
  <si>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</si>
  <si>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</si>
  <si>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</si>
  <si>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</si>
  <si>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</si>
  <si>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</si>
  <si>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</si>
  <si>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</si>
  <si>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</si>
  <si>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</si>
  <si>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</si>
  <si>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</si>
  <si>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</si>
  <si>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</si>
  <si>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</si>
  <si>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</si>
  <si>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</si>
  <si>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</si>
  <si>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</si>
  <si>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</si>
  <si>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</si>
  <si>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</si>
  <si>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</si>
  <si>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</si>
  <si>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</si>
  <si>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</si>
  <si>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</si>
  <si>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</si>
  <si>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</si>
  <si>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</si>
  <si>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</si>
  <si>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</si>
  <si>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</si>
  <si>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</si>
  <si>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</si>
  <si>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</si>
  <si>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</si>
  <si>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</si>
  <si>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</si>
  <si>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</si>
  <si>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</si>
  <si>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</si>
  <si>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</si>
  <si>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</si>
  <si>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</si>
  <si>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</si>
  <si>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</si>
  <si>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</si>
  <si>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</si>
  <si>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</si>
  <si>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</si>
  <si>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</si>
  <si>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</si>
  <si>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</si>
  <si>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</si>
  <si>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</si>
  <si>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</si>
  <si>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</si>
  <si>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</si>
  <si>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</si>
  <si>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</si>
  <si>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</si>
  <si>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</si>
  <si>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</si>
  <si>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</si>
  <si>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</si>
  <si>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</si>
  <si>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</si>
  <si>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</si>
  <si>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</si>
  <si>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</si>
  <si>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</si>
  <si>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</si>
  <si>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</si>
  <si>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</si>
  <si>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</si>
  <si>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</si>
  <si>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</si>
  <si>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</si>
  <si>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</si>
  <si>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</si>
  <si>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</si>
  <si>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</si>
  <si>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</si>
  <si>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</si>
  <si>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</si>
  <si>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</si>
  <si>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</si>
  <si>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</si>
  <si>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</si>
  <si>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</si>
  <si>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</si>
  <si>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</si>
  <si>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</si>
  <si>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</si>
  <si>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</si>
  <si>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</si>
  <si>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</si>
  <si>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</si>
  <si>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</si>
  <si>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</si>
  <si>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</si>
  <si>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</si>
  <si>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</si>
  <si>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</si>
  <si>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</si>
  <si>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</si>
  <si>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</si>
  <si>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</si>
  <si>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</si>
  <si>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</si>
  <si>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</si>
  <si>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</si>
  <si>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</si>
  <si>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</si>
  <si>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</si>
  <si>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</si>
  <si>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</si>
  <si>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</si>
  <si>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</si>
  <si>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</si>
  <si>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</si>
  <si>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</si>
  <si>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</si>
  <si>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</si>
  <si>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</si>
  <si>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</si>
  <si>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</si>
  <si>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</si>
  <si>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</si>
  <si>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</si>
  <si>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</si>
  <si>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</si>
  <si>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</si>
  <si>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</si>
  <si>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</si>
  <si>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</si>
  <si>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</si>
  <si>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</si>
  <si>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</si>
  <si>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</si>
  <si>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</si>
  <si>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</si>
  <si>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</si>
  <si>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</si>
  <si>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</si>
  <si>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</si>
  <si>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</si>
  <si>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</si>
  <si>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</si>
  <si>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</si>
  <si>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</si>
  <si>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</si>
  <si>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</si>
  <si>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</si>
  <si>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</si>
  <si>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</si>
  <si>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</si>
  <si>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</si>
  <si>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</si>
  <si>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</si>
  <si>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</si>
  <si>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</si>
  <si>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</si>
  <si>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</si>
  <si>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</si>
  <si>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</si>
  <si>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</si>
  <si>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</si>
  <si>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</si>
  <si>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</si>
  <si>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</si>
  <si>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</si>
  <si>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</si>
  <si>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</si>
  <si>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</si>
  <si>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</si>
  <si>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</si>
  <si>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</si>
  <si>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</si>
  <si>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</si>
  <si>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</si>
  <si>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</si>
  <si>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</si>
  <si>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</si>
  <si>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</si>
  <si>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</si>
  <si>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</si>
  <si>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</si>
  <si>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</si>
  <si>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</si>
  <si>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</si>
  <si>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</si>
  <si>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</si>
  <si>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</si>
  <si>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</si>
  <si>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</si>
  <si>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</si>
  <si>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</si>
  <si>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</si>
  <si>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</si>
  <si>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</si>
  <si>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</si>
  <si>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</si>
  <si>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</si>
  <si>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</si>
  <si>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</si>
  <si>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</si>
  <si>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</si>
  <si>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</si>
  <si>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</si>
  <si>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</si>
  <si>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</si>
  <si>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</si>
  <si>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</si>
  <si>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</si>
  <si>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</si>
  <si>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</si>
  <si>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</si>
  <si>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</si>
  <si>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</si>
  <si>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</si>
  <si>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</si>
  <si>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</si>
  <si>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</si>
  <si>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</si>
  <si>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</si>
  <si>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</si>
  <si>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</si>
  <si>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</si>
  <si>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</si>
  <si>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</si>
  <si>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</si>
  <si>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</si>
  <si>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</si>
  <si>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</si>
  <si>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</si>
  <si>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</si>
  <si>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</si>
  <si>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</si>
  <si>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</si>
  <si>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</si>
  <si>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</si>
  <si>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</si>
  <si>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</si>
  <si>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</si>
  <si>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</si>
  <si>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</si>
  <si>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</si>
  <si>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</si>
  <si>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</si>
  <si>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</si>
  <si>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</si>
  <si>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</si>
  <si>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</si>
  <si>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</si>
  <si>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</si>
  <si>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</si>
  <si>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</si>
  <si>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</si>
  <si>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</si>
  <si>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</si>
  <si>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</si>
  <si>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</si>
  <si>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</si>
  <si>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</si>
  <si>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</si>
  <si>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</si>
  <si>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</si>
  <si>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</si>
  <si>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</si>
  <si>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</si>
  <si>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</si>
  <si>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</si>
  <si>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</si>
  <si>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</si>
  <si>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</si>
  <si>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</si>
  <si>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</si>
  <si>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</si>
  <si>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</si>
  <si>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</si>
  <si>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</si>
  <si>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</si>
  <si>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</si>
  <si>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</si>
  <si>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</si>
  <si>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</si>
  <si>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</si>
  <si>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</si>
  <si>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</si>
  <si>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</si>
  <si>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</si>
  <si>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</si>
  <si>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</si>
  <si>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</si>
  <si>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</si>
  <si>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</si>
  <si>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</si>
  <si>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</si>
  <si>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</si>
  <si>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</si>
  <si>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</si>
  <si>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</si>
  <si>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</si>
  <si>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</si>
  <si>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</si>
  <si>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</si>
  <si>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</si>
  <si>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</si>
  <si>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</si>
  <si>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</si>
  <si>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</si>
  <si>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</si>
  <si>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</si>
  <si>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</si>
  <si>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</si>
  <si>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</si>
  <si>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</si>
  <si>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</si>
  <si>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</si>
  <si>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</si>
  <si>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</si>
  <si>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</si>
  <si>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</si>
  <si>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</si>
  <si>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</si>
  <si>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</si>
  <si>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</si>
  <si>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</si>
  <si>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</si>
  <si>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</si>
  <si>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</si>
  <si>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</si>
  <si>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</si>
  <si>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</si>
  <si>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</si>
  <si>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</si>
  <si>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</si>
  <si>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</si>
  <si>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</si>
  <si>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</si>
  <si>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</si>
  <si>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</si>
  <si>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</si>
  <si>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</si>
  <si>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</si>
  <si>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</si>
  <si>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</si>
  <si>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</si>
  <si>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</si>
  <si>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</si>
  <si>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</si>
  <si>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</si>
  <si>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</si>
  <si>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</si>
  <si>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</si>
  <si>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</si>
  <si>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</si>
  <si>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</si>
  <si>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</si>
  <si>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</si>
  <si>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</si>
  <si>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</si>
  <si>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</si>
  <si>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</si>
  <si>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</si>
  <si>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</si>
  <si>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</si>
  <si>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</si>
  <si>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</si>
  <si>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</si>
  <si>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</si>
  <si>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</si>
  <si>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</si>
  <si>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</si>
  <si>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</si>
  <si>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</si>
  <si>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</si>
  <si>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</si>
  <si>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</si>
  <si>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</si>
  <si>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</si>
  <si>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</si>
  <si>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</si>
  <si>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</si>
  <si>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</si>
  <si>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</si>
  <si>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</si>
  <si>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</si>
  <si>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</si>
  <si>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</si>
  <si>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</si>
  <si>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</si>
  <si>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</si>
  <si>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</si>
  <si>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</si>
  <si>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</si>
  <si>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</si>
  <si>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</si>
  <si>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</si>
  <si>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</si>
  <si>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</si>
  <si>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</si>
  <si>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</si>
  <si>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</si>
  <si>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</si>
  <si>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</si>
  <si>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</si>
  <si>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</si>
  <si>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</si>
  <si>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</si>
  <si>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</si>
  <si>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</si>
  <si>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</si>
  <si>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</si>
  <si>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</si>
  <si>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</si>
  <si>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</si>
  <si>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</si>
  <si>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</si>
  <si>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</si>
  <si>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</si>
  <si>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</si>
  <si>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</si>
  <si>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</si>
  <si>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</si>
  <si>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</si>
  <si>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</si>
  <si>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</si>
  <si>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</si>
  <si>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</si>
  <si>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</si>
  <si>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</si>
  <si>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</si>
  <si>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</si>
  <si>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</si>
  <si>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</si>
  <si>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</si>
  <si>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</si>
  <si>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</si>
  <si>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</si>
  <si>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</si>
  <si>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</si>
  <si>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</si>
  <si>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</si>
  <si>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</si>
  <si>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</si>
  <si>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</si>
  <si>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</si>
  <si>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</si>
  <si>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</si>
  <si>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</si>
  <si>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</si>
  <si>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</si>
  <si>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</si>
  <si>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</si>
  <si>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</si>
  <si>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</si>
  <si>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</si>
  <si>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</si>
  <si>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</si>
  <si>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</si>
  <si>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</si>
  <si>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</si>
  <si>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</si>
  <si>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</si>
  <si>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</si>
  <si>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</si>
  <si>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</si>
  <si>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</si>
  <si>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</si>
  <si>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</si>
  <si>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</si>
  <si>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</si>
  <si>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</si>
  <si>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</si>
  <si>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</si>
  <si>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</si>
  <si>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</si>
  <si>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</si>
  <si>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</si>
  <si>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</si>
  <si>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</si>
  <si>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</si>
  <si>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</si>
  <si>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</si>
  <si>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</si>
  <si>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</si>
  <si>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</si>
  <si>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</si>
  <si>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</si>
  <si>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</si>
  <si>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</si>
  <si>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</si>
  <si>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</si>
  <si>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</si>
  <si>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</si>
  <si>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</si>
  <si>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</si>
  <si>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</si>
  <si>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</si>
  <si>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</si>
  <si>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</si>
  <si>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</si>
  <si>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</si>
  <si>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</si>
  <si>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</si>
  <si>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</si>
  <si>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</si>
  <si>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</si>
  <si>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</si>
  <si>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</si>
  <si>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</si>
  <si>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</si>
  <si>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</si>
  <si>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</si>
  <si>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</si>
  <si>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</si>
  <si>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</si>
  <si>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</si>
  <si>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</si>
  <si>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</si>
  <si>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</si>
  <si>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</si>
  <si>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</si>
  <si>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</si>
  <si>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</si>
  <si>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</si>
  <si>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</si>
  <si>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</si>
  <si>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</si>
  <si>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</si>
  <si>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</si>
  <si>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</si>
  <si>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</si>
  <si>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</si>
  <si>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</si>
  <si>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</si>
  <si>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</si>
  <si>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</si>
  <si>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</si>
  <si>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</si>
  <si>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</si>
  <si>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</si>
  <si>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</si>
  <si>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</si>
  <si>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</si>
  <si>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</si>
  <si>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</si>
  <si>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</si>
  <si>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</si>
  <si>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</si>
  <si>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</si>
  <si>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</si>
  <si>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</si>
  <si>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</si>
  <si>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</si>
  <si>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</si>
  <si>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</si>
  <si>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</si>
  <si>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</si>
  <si>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</si>
  <si>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</si>
  <si>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</si>
  <si>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</si>
  <si>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</si>
  <si>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</si>
  <si>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</si>
  <si>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</si>
  <si>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</si>
  <si>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</si>
  <si>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</si>
  <si>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</si>
  <si>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</si>
  <si>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</si>
  <si>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</si>
  <si>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</si>
  <si>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</si>
  <si>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</si>
  <si>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</si>
  <si>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</si>
  <si>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</si>
  <si>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</si>
  <si>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</si>
  <si>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</si>
  <si>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</si>
  <si>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</si>
  <si>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</si>
  <si>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</si>
  <si>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</si>
  <si>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</si>
  <si>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</si>
  <si>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</si>
  <si>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</si>
  <si>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</si>
  <si>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</si>
  <si>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</si>
  <si>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</si>
  <si>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</si>
  <si>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</si>
  <si>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</si>
  <si>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</si>
  <si>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</si>
  <si>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</si>
  <si>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</si>
  <si>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</si>
  <si>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</si>
  <si>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</si>
  <si>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</si>
  <si>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</si>
  <si>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</si>
  <si>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</si>
  <si>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</si>
  <si>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</si>
  <si>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</si>
  <si>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</si>
  <si>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</si>
  <si>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</si>
  <si>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</si>
  <si>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</si>
  <si>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</si>
  <si>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</si>
  <si>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</si>
  <si>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</si>
  <si>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</si>
  <si>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</si>
  <si>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</si>
  <si>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</si>
  <si>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</si>
  <si>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</si>
  <si>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</si>
  <si>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</si>
  <si>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</si>
  <si>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</si>
  <si>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</si>
  <si>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</si>
  <si>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</si>
  <si>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</si>
  <si>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</si>
  <si>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</si>
  <si>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</si>
  <si>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</si>
  <si>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</si>
  <si>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</si>
  <si>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</si>
  <si>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</si>
  <si>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</si>
  <si>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</si>
  <si>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</si>
  <si>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</si>
  <si>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</si>
  <si>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</si>
  <si>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</si>
  <si>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</si>
  <si>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</si>
  <si>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</si>
  <si>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</si>
  <si>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</si>
  <si>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</si>
  <si>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</si>
  <si>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</si>
  <si>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</si>
  <si>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</si>
  <si>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</si>
  <si>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</si>
  <si>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</si>
  <si>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</si>
  <si>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</si>
  <si>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</si>
  <si>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</si>
  <si>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</si>
  <si>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</si>
  <si>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</si>
  <si>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</si>
  <si>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</si>
  <si>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</si>
  <si>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</si>
  <si>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</si>
  <si>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</si>
  <si>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</si>
  <si>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</si>
  <si>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</si>
  <si>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</si>
  <si>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</si>
  <si>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</si>
  <si>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</si>
  <si>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</si>
  <si>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</si>
  <si>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</si>
  <si>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</si>
  <si>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</si>
  <si>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</si>
  <si>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</si>
  <si>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</si>
  <si>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</si>
  <si>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</si>
  <si>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</si>
  <si>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</si>
  <si>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</si>
  <si>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</si>
  <si>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</si>
  <si>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</si>
  <si>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</si>
  <si>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</si>
  <si>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</si>
  <si>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</si>
  <si>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</si>
  <si>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</si>
  <si>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</si>
  <si>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</si>
  <si>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</si>
  <si>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</si>
  <si>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</si>
  <si>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</si>
  <si>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</si>
  <si>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</si>
  <si>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</si>
  <si>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</si>
  <si>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</si>
  <si>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</si>
  <si>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</si>
  <si>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</si>
  <si>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</si>
  <si>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</si>
  <si>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</si>
  <si>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</si>
  <si>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</si>
  <si>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</si>
  <si>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</si>
  <si>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</si>
  <si>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</si>
  <si>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</si>
  <si>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</si>
  <si>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</si>
  <si>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</si>
  <si>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</si>
  <si>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</si>
  <si>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</si>
  <si>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</si>
  <si>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</si>
  <si>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</si>
  <si>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</si>
  <si>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</si>
  <si>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</si>
  <si>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</si>
  <si>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</si>
  <si>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</si>
  <si>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</si>
  <si>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</si>
  <si>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</si>
  <si>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</si>
  <si>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</si>
  <si>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</si>
  <si>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</si>
  <si>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</si>
  <si>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</si>
  <si>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</si>
  <si>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</si>
  <si>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</si>
  <si>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</si>
  <si>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</si>
  <si>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</si>
  <si>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</si>
  <si>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</si>
  <si>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</si>
  <si>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</si>
  <si>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</si>
  <si>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</si>
  <si>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</si>
  <si>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</si>
  <si>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</si>
  <si>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</si>
  <si>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</si>
  <si>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</si>
  <si>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</si>
  <si>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</si>
  <si>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</si>
  <si>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</si>
  <si>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</si>
  <si>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</si>
  <si>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</si>
  <si>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</si>
  <si>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</si>
  <si>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</si>
  <si>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</si>
  <si>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</si>
  <si>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</si>
  <si>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</si>
  <si>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</si>
  <si>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</si>
  <si>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</si>
  <si>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</si>
  <si>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</si>
  <si>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</si>
  <si>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</si>
  <si>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</si>
  <si>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</si>
  <si>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</si>
  <si>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</si>
  <si>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</si>
  <si>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</si>
  <si>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</si>
  <si>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</si>
  <si>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</si>
  <si>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</si>
  <si>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</si>
  <si>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</si>
  <si>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</si>
  <si>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</si>
  <si>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</si>
  <si>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</si>
  <si>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</si>
  <si>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</si>
  <si>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</si>
  <si>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</si>
  <si>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</si>
  <si>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</si>
  <si>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</si>
  <si>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</si>
  <si>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</si>
  <si>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</si>
  <si>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</si>
  <si>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</si>
  <si>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</si>
  <si>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</si>
  <si>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</si>
  <si>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</si>
  <si>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</si>
  <si>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</si>
  <si>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</si>
  <si>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</si>
  <si>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</si>
  <si>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</si>
  <si>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</si>
  <si>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</si>
  <si>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</si>
  <si>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</si>
  <si>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</si>
  <si>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</si>
  <si>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</si>
  <si>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</si>
  <si>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</si>
  <si>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</si>
  <si>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</si>
  <si>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</si>
  <si>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</si>
  <si>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</si>
  <si>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</si>
  <si>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</si>
  <si>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</si>
  <si>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</si>
  <si>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</si>
  <si>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</si>
  <si>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</si>
  <si>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</si>
  <si>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</si>
  <si>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</si>
  <si>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</si>
  <si>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</si>
  <si>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</si>
  <si>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</si>
  <si>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</si>
  <si>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</si>
  <si>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</si>
  <si>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</si>
  <si>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</si>
  <si>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</si>
  <si>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</si>
  <si>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</si>
  <si>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</si>
  <si>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</si>
  <si>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</si>
  <si>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</si>
  <si>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</si>
  <si>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</si>
  <si>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</si>
  <si>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</si>
  <si>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</si>
  <si>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</si>
  <si>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</si>
  <si>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</si>
  <si>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</si>
  <si>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</si>
  <si>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</si>
  <si>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</si>
  <si>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</si>
  <si>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</si>
  <si>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</si>
  <si>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</si>
  <si>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</si>
  <si>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</si>
  <si>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</si>
  <si>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</si>
  <si>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</si>
  <si>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</si>
  <si>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</si>
  <si>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</si>
  <si>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</si>
  <si>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</si>
  <si>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</si>
  <si>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</si>
  <si>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</si>
  <si>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</si>
  <si>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</si>
  <si>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</si>
  <si>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</si>
  <si>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</si>
  <si>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</si>
  <si>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</si>
  <si>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</si>
  <si>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</si>
  <si>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</si>
  <si>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</si>
  <si>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</si>
  <si>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</si>
  <si>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</si>
  <si>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</si>
  <si>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</si>
  <si>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</si>
  <si>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</si>
  <si>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</si>
  <si>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</si>
  <si>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</si>
  <si>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</si>
  <si>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</si>
  <si>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</si>
  <si>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</si>
  <si>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</si>
  <si>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</si>
  <si>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</si>
  <si>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</si>
  <si>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</si>
  <si>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</si>
  <si>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</si>
  <si>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</si>
  <si>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</si>
  <si>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</si>
  <si>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</si>
  <si>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</si>
  <si>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</si>
  <si>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</si>
  <si>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</si>
  <si>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</si>
  <si>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</si>
  <si>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</si>
  <si>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</si>
  <si>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</si>
  <si>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</si>
  <si>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</si>
  <si>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</si>
  <si>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</si>
  <si>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</si>
  <si>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</si>
  <si>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</si>
  <si>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</si>
  <si>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</si>
  <si>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</si>
  <si>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</si>
  <si>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</si>
  <si>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</si>
  <si>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</si>
  <si>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</si>
  <si>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</si>
  <si>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</si>
  <si>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</si>
  <si>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</si>
  <si>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</si>
  <si>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</si>
  <si>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</si>
  <si>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</si>
  <si>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</si>
  <si>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</si>
  <si>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</si>
  <si>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</si>
  <si>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</si>
  <si>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</si>
  <si>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</si>
  <si>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</si>
  <si>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</si>
  <si>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</si>
  <si>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</si>
  <si>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</si>
  <si>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</si>
  <si>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</si>
  <si>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</si>
  <si>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</si>
  <si>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</si>
  <si>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</si>
  <si>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</si>
  <si>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</si>
  <si>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</si>
  <si>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</si>
  <si>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</si>
  <si>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</si>
  <si>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</si>
  <si>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</si>
  <si>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</si>
  <si>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</si>
  <si>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</si>
  <si>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</si>
  <si>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</si>
  <si>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</si>
  <si>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</si>
  <si>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</si>
  <si>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</si>
  <si>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</si>
  <si>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</si>
  <si>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</si>
  <si>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</si>
  <si>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</si>
  <si>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</si>
  <si>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</si>
  <si>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</si>
  <si>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</si>
  <si>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</si>
  <si>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</si>
  <si>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</si>
  <si>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</si>
  <si>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</si>
  <si>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</si>
  <si>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</si>
  <si>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</si>
  <si>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</si>
  <si>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</si>
  <si>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</si>
  <si>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</si>
  <si>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</si>
  <si>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</si>
  <si>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</si>
  <si>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</si>
  <si>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</si>
  <si>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</si>
  <si>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</si>
  <si>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</si>
  <si>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</si>
  <si>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</si>
  <si>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</si>
  <si>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</si>
  <si>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</si>
  <si>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</si>
  <si>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</si>
  <si>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</si>
  <si>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</si>
  <si>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</si>
  <si>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</si>
  <si>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</si>
  <si>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</si>
  <si>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</si>
  <si>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</si>
  <si>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</si>
  <si>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</si>
  <si>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</si>
  <si>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</si>
  <si>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</si>
  <si>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</si>
  <si>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</si>
  <si>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</si>
  <si>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</si>
  <si>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</si>
  <si>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</si>
  <si>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</si>
  <si>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</si>
  <si>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</si>
  <si>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</si>
  <si>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</si>
  <si>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</si>
  <si>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</si>
  <si>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</si>
  <si>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</si>
  <si>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</si>
  <si>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</si>
  <si>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</si>
  <si>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</si>
  <si>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</si>
  <si>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</si>
  <si>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</si>
  <si>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</si>
  <si>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</si>
  <si>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</si>
  <si>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</si>
  <si>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</si>
  <si>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</si>
  <si>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</si>
  <si>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</si>
  <si>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</si>
  <si>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</si>
  <si>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</si>
  <si>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</si>
  <si>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</si>
  <si>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</si>
  <si>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</si>
  <si>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</si>
  <si>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</si>
  <si>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</si>
  <si>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</si>
  <si>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</si>
  <si>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</si>
  <si>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</si>
  <si>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</si>
  <si>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</si>
  <si>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</si>
  <si>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</si>
  <si>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</si>
  <si>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</si>
  <si>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</si>
  <si>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</si>
  <si>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</si>
  <si>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</si>
  <si>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</si>
  <si>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</si>
  <si>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</si>
  <si>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</si>
  <si>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</si>
  <si>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</si>
  <si>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</si>
  <si>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</si>
  <si>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</si>
  <si>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</si>
  <si>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</si>
  <si>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</si>
  <si>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</si>
  <si>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</si>
  <si>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</si>
  <si>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</si>
  <si>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</si>
  <si>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</si>
  <si>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</si>
  <si>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</si>
  <si>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</si>
  <si>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</si>
  <si>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</si>
  <si>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</si>
  <si>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</si>
  <si>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</si>
  <si>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</si>
  <si>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</si>
  <si>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</si>
  <si>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</si>
  <si>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</si>
  <si>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</si>
  <si>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</si>
  <si>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</si>
  <si>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</si>
  <si>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</si>
  <si>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</si>
  <si>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</si>
  <si>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</si>
  <si>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</si>
  <si>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</si>
  <si>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</si>
  <si>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</si>
  <si>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</si>
  <si>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</si>
  <si>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</si>
  <si>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</si>
  <si>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</si>
  <si>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</si>
  <si>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</si>
  <si>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</si>
  <si>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</si>
  <si>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</si>
  <si>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</si>
  <si>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</si>
  <si>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</si>
  <si>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</si>
  <si>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</si>
  <si>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</si>
  <si>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</si>
  <si>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</si>
  <si>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</si>
  <si>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</si>
  <si>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</si>
  <si>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</si>
  <si>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</si>
  <si>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</si>
  <si>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</si>
  <si>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</si>
  <si>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</si>
  <si>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</si>
  <si>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</si>
  <si>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</si>
  <si>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</si>
  <si>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</si>
  <si>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</si>
  <si>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</si>
  <si>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</si>
  <si>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</si>
  <si>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</si>
  <si>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</si>
  <si>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</si>
  <si>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</si>
  <si>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</si>
  <si>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</si>
  <si>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</si>
  <si>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</si>
  <si>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</si>
  <si>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</si>
  <si>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</si>
  <si>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</si>
  <si>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</si>
  <si>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</si>
  <si>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</si>
  <si>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</si>
  <si>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</si>
  <si>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</si>
  <si>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</si>
  <si>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</si>
  <si>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</si>
  <si>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</si>
  <si>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</si>
  <si>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</si>
  <si>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</si>
  <si>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</si>
  <si>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</si>
  <si>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</si>
  <si>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</si>
  <si>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</si>
  <si>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</si>
  <si>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</si>
  <si>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</si>
  <si>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</si>
  <si>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</si>
  <si>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</si>
  <si>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</si>
  <si>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</si>
  <si>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</si>
  <si>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</si>
  <si>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</si>
  <si>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</si>
  <si>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</si>
  <si>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</si>
  <si>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</si>
  <si>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</si>
  <si>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</si>
  <si>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</si>
  <si>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</si>
  <si>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</si>
  <si>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</si>
  <si>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</si>
  <si>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</si>
  <si>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</si>
  <si>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</si>
  <si>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</si>
  <si>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</si>
  <si>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</si>
  <si>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</si>
  <si>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</si>
  <si>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</si>
  <si>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</si>
  <si>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</si>
  <si>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</si>
  <si>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</si>
  <si>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</si>
  <si>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</si>
  <si>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</si>
  <si>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</si>
  <si>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</si>
  <si>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</si>
  <si>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</si>
  <si>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</si>
  <si>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</si>
  <si>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</si>
  <si>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</si>
  <si>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</si>
  <si>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</si>
  <si>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</si>
  <si>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</si>
  <si>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</si>
  <si>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</si>
  <si>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</si>
  <si>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</si>
  <si>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</si>
  <si>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</si>
  <si>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</si>
  <si>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</si>
  <si>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</si>
  <si>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</si>
  <si>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</si>
  <si>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</si>
  <si>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</si>
  <si>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</si>
  <si>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</si>
  <si>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</si>
  <si>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</si>
  <si>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</si>
  <si>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</si>
  <si>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</si>
  <si>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</si>
  <si>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</si>
  <si>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</si>
  <si>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</si>
  <si>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</si>
  <si>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</si>
  <si>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</si>
  <si>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</si>
  <si>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</si>
  <si>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</si>
  <si>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</si>
  <si>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</si>
  <si>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</si>
  <si>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</si>
  <si>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</si>
  <si>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</si>
  <si>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</si>
  <si>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</si>
  <si>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</si>
  <si>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</si>
  <si>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</si>
  <si>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</si>
  <si>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</si>
  <si>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</si>
  <si>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</si>
  <si>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</si>
  <si>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</si>
  <si>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</si>
  <si>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</si>
  <si>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</si>
  <si>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</si>
  <si>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</si>
  <si>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</si>
  <si>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</si>
  <si>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</si>
  <si>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</si>
  <si>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</si>
  <si>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</si>
  <si>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</si>
  <si>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</si>
  <si>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</si>
  <si>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</si>
  <si>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</si>
  <si>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</si>
  <si>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</si>
  <si>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</si>
  <si>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</si>
  <si>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</si>
  <si>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</si>
  <si>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</si>
  <si>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</si>
  <si>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</si>
  <si>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</si>
  <si>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</si>
  <si>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</si>
  <si>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</si>
  <si>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</si>
  <si>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</si>
  <si>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</si>
  <si>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</si>
  <si>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</si>
  <si>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</si>
  <si>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</si>
  <si>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</si>
  <si>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</si>
  <si>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</si>
  <si>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</si>
  <si>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</si>
  <si>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</si>
  <si>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</si>
  <si>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</si>
  <si>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</si>
  <si>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</si>
  <si>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</si>
  <si>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</si>
  <si>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</si>
  <si>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</si>
  <si>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</si>
  <si>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</si>
  <si>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</si>
  <si>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</si>
  <si>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</si>
  <si>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</si>
  <si>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</si>
  <si>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</si>
  <si>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</si>
  <si>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</si>
  <si>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</si>
  <si>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</si>
  <si>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</si>
  <si>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</si>
  <si>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</si>
  <si>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</si>
  <si>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</si>
  <si>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</si>
  <si>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</si>
  <si>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</si>
  <si>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</si>
  <si>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</si>
  <si>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</si>
  <si>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</si>
  <si>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</si>
  <si>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</si>
  <si>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</si>
  <si>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</si>
  <si>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</si>
  <si>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</si>
  <si>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</si>
  <si>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</si>
  <si>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</si>
  <si>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</si>
  <si>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</si>
  <si>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</si>
  <si>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</si>
  <si>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</si>
  <si>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</si>
  <si>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</si>
  <si>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</si>
  <si>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</si>
  <si>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</si>
  <si>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</si>
  <si>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</si>
  <si>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</si>
  <si>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</si>
  <si>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</si>
  <si>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</si>
  <si>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</si>
  <si>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</si>
  <si>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</si>
  <si>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</si>
  <si>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</si>
  <si>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</si>
  <si>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</si>
  <si>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</si>
  <si>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</si>
  <si>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</si>
  <si>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</si>
  <si>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</si>
  <si>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</si>
  <si>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</si>
  <si>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</si>
  <si>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</si>
  <si>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</si>
  <si>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</si>
  <si>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</si>
  <si>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</si>
  <si>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</si>
  <si>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</si>
  <si>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</si>
  <si>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</si>
  <si>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</si>
  <si>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</si>
  <si>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</si>
  <si>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</si>
  <si>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</si>
  <si>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</si>
  <si>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</si>
  <si>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</si>
  <si>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</si>
  <si>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</si>
  <si>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</si>
  <si>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</si>
  <si>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</si>
  <si>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</si>
  <si>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</si>
  <si>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</si>
  <si>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</si>
  <si>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</si>
  <si>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</si>
  <si>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</si>
  <si>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</si>
  <si>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</si>
  <si>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</si>
  <si>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</si>
  <si>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</si>
  <si>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</si>
  <si>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</si>
  <si>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</si>
  <si>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</si>
  <si>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</si>
  <si>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</si>
  <si>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</si>
  <si>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</si>
  <si>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</si>
  <si>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</si>
  <si>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</si>
  <si>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</si>
  <si>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</si>
  <si>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</si>
  <si>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</si>
  <si>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</si>
  <si>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</si>
  <si>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</si>
  <si>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</si>
  <si>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</si>
  <si>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</si>
  <si>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</si>
  <si>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</si>
  <si>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</si>
  <si>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</si>
  <si>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</si>
  <si>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</si>
  <si>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</si>
  <si>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</si>
  <si>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</si>
  <si>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</si>
  <si>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</si>
  <si>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</si>
  <si>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</si>
  <si>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</si>
  <si>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</si>
  <si>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</si>
  <si>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</si>
  <si>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</si>
  <si>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</si>
  <si>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</si>
  <si>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</si>
  <si>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</si>
  <si>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</si>
  <si>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</si>
  <si>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</si>
  <si>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</si>
  <si>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</si>
  <si>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</si>
  <si>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</si>
  <si>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</si>
  <si>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</si>
  <si>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</si>
  <si>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</si>
  <si>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</si>
  <si>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</si>
  <si>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</si>
  <si>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</si>
  <si>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</si>
  <si>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</si>
  <si>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</si>
  <si>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</si>
  <si>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</si>
  <si>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</si>
  <si>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</si>
  <si>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</si>
  <si>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</si>
  <si>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</si>
  <si>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</si>
  <si>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</si>
  <si>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</si>
  <si>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</si>
  <si>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</si>
  <si>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</si>
  <si>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</si>
  <si>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</si>
  <si>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</si>
  <si>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</si>
  <si>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</si>
  <si>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</si>
  <si>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</si>
  <si>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</si>
  <si>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</si>
  <si>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</si>
  <si>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</si>
  <si>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</si>
  <si>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</si>
  <si>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</si>
  <si>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</si>
  <si>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</si>
  <si>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</si>
  <si>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</si>
  <si>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</si>
  <si>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</si>
  <si>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</si>
  <si>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</si>
  <si>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</si>
  <si>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</si>
  <si>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</si>
  <si>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</si>
  <si>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</si>
  <si>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</si>
  <si>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</si>
  <si>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</si>
  <si>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</si>
  <si>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</si>
  <si>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</si>
  <si>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</si>
  <si>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</si>
  <si>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</si>
  <si>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</si>
  <si>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</si>
  <si>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</si>
  <si>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</si>
  <si>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</si>
  <si>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</si>
  <si>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</si>
  <si>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</si>
  <si>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</si>
  <si>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</si>
  <si>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</si>
  <si>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</si>
  <si>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</si>
  <si>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</si>
  <si>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</si>
  <si>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</si>
  <si>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</si>
  <si>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</si>
  <si>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</si>
  <si>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</si>
  <si>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</si>
  <si>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</si>
  <si>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</si>
  <si>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</si>
  <si>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</si>
  <si>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</si>
  <si>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</si>
  <si>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</si>
  <si>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</si>
  <si>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</si>
  <si>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</si>
  <si>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</si>
  <si>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</si>
  <si>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</si>
  <si>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</si>
  <si>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</si>
  <si>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</si>
  <si>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</si>
  <si>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</si>
  <si>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</si>
  <si>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</si>
  <si>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</si>
  <si>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</si>
  <si>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</si>
  <si>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</si>
  <si>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</si>
  <si>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</si>
  <si>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</si>
  <si>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</si>
  <si>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</si>
  <si>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</si>
  <si>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</si>
  <si>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</si>
  <si>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</si>
  <si>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</si>
  <si>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</si>
  <si>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</si>
  <si>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</si>
  <si>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</si>
  <si>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</si>
  <si>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</si>
  <si>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</si>
  <si>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</si>
  <si>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</si>
  <si>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</si>
  <si>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</si>
  <si>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</si>
  <si>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</si>
  <si>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</si>
  <si>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</si>
  <si>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</si>
  <si>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</si>
  <si>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</si>
  <si>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</si>
  <si>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</si>
  <si>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</si>
  <si>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</si>
  <si>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</si>
  <si>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</si>
  <si>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</si>
  <si>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</si>
  <si>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</si>
  <si>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</si>
  <si>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</si>
  <si>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</si>
  <si>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</si>
  <si>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</si>
  <si>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</si>
  <si>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</si>
  <si>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</si>
  <si>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</si>
  <si>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</si>
  <si>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</si>
  <si>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</si>
  <si>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</si>
  <si>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</si>
  <si>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</si>
  <si>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</si>
  <si>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</si>
  <si>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</si>
  <si>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</si>
  <si>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</si>
  <si>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</si>
  <si>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</si>
  <si>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</si>
  <si>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</si>
  <si>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</si>
  <si>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</si>
  <si>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</si>
  <si>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</si>
  <si>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</si>
  <si>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</si>
  <si>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</si>
  <si>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</si>
  <si>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</si>
  <si>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</si>
  <si>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</si>
  <si>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</si>
  <si>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</si>
  <si>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</si>
  <si>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</si>
  <si>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</si>
  <si>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</si>
  <si>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</si>
  <si>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</si>
  <si>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</si>
  <si>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</si>
  <si>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</si>
  <si>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</si>
  <si>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</si>
  <si>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</si>
  <si>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</si>
  <si>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</si>
  <si>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</si>
  <si>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</si>
  <si>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</si>
  <si>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</si>
  <si>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</si>
  <si>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</si>
  <si>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</si>
  <si>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</si>
  <si>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</si>
  <si>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</si>
  <si>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</si>
  <si>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</si>
  <si>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</si>
  <si>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</si>
  <si>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</si>
  <si>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</si>
  <si>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</si>
  <si>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</si>
  <si>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</si>
  <si>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</si>
  <si>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</si>
  <si>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</si>
  <si>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</si>
  <si>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</si>
  <si>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</si>
  <si>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</si>
  <si>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</si>
  <si>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</si>
  <si>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</si>
  <si>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</si>
  <si>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</si>
  <si>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</si>
  <si>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</si>
  <si>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</si>
  <si>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</si>
  <si>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</si>
  <si>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</si>
  <si>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</si>
  <si>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</si>
  <si>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</si>
  <si>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</si>
  <si>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</si>
  <si>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</si>
  <si>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</si>
  <si>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</si>
  <si>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</si>
  <si>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</si>
  <si>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</si>
  <si>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</si>
  <si>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</si>
  <si>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</si>
  <si>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</si>
  <si>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</si>
  <si>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</si>
  <si>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</si>
  <si>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</si>
  <si>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</si>
  <si>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</si>
  <si>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</si>
  <si>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</si>
  <si>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</si>
  <si>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</si>
  <si>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</si>
  <si>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</si>
  <si>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</si>
  <si>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</si>
  <si>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</si>
  <si>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</si>
  <si>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</si>
  <si>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</si>
  <si>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</si>
  <si>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</si>
  <si>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</si>
  <si>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</si>
  <si>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</si>
  <si>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</si>
  <si>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</si>
  <si>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</si>
  <si>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</si>
  <si>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</si>
  <si>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</si>
  <si>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</si>
  <si>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</si>
  <si>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</si>
  <si>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</si>
  <si>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</si>
  <si>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</si>
  <si>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</si>
  <si>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</si>
  <si>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</si>
  <si>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</si>
  <si>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</si>
  <si>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</si>
  <si>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</si>
  <si>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</si>
  <si>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</si>
  <si>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</si>
  <si>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</si>
  <si>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</si>
  <si>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</si>
  <si>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</si>
  <si>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</si>
  <si>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</si>
  <si>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</si>
  <si>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</si>
  <si>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</si>
  <si>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</si>
  <si>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</si>
  <si>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</si>
  <si>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</si>
  <si>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</si>
  <si>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</si>
  <si>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</si>
  <si>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</si>
  <si>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</si>
  <si>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</si>
  <si>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</si>
  <si>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</si>
  <si>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</si>
  <si>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</si>
  <si>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</si>
  <si>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</si>
  <si>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</si>
  <si>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</si>
  <si>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</si>
  <si>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</si>
  <si>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</si>
  <si>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</si>
  <si>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</si>
  <si>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</si>
  <si>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</si>
  <si>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</si>
  <si>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</si>
  <si>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</si>
  <si>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</si>
  <si>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</si>
  <si>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</si>
  <si>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</si>
  <si>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</si>
  <si>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</si>
  <si>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</si>
  <si>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</si>
  <si>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</si>
  <si>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</si>
  <si>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</si>
  <si>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</si>
  <si>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</si>
  <si>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</si>
  <si>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</si>
  <si>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</si>
  <si>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</si>
  <si>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</si>
  <si>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</si>
  <si>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</si>
  <si>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</si>
  <si>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</si>
  <si>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</si>
  <si>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</si>
  <si>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</si>
  <si>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</si>
  <si>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</si>
  <si>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</si>
  <si>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</si>
  <si>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</si>
  <si>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</si>
  <si>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</si>
  <si>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</si>
  <si>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</si>
  <si>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</si>
  <si>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</si>
  <si>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</si>
  <si>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</si>
  <si>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</si>
  <si>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</si>
  <si>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</si>
  <si>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</si>
  <si>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</si>
  <si>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</si>
  <si>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</si>
  <si>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</si>
  <si>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</si>
  <si>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</si>
  <si>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</si>
  <si>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</si>
  <si>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</si>
  <si>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</si>
  <si>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</si>
  <si>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</si>
  <si>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</si>
  <si>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</si>
  <si>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</si>
  <si>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</si>
  <si>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</si>
  <si>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</si>
  <si>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</si>
  <si>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</si>
  <si>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</si>
  <si>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</si>
  <si>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</si>
  <si>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</si>
  <si>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</si>
  <si>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</si>
  <si>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</si>
  <si>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</si>
  <si>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</si>
  <si>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</si>
  <si>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</si>
  <si>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</si>
  <si>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</si>
  <si>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</si>
  <si>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</si>
  <si>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</si>
  <si>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</si>
  <si>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</si>
  <si>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</si>
  <si>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</si>
  <si>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</si>
  <si>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</si>
  <si>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</si>
  <si>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</si>
  <si>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</si>
  <si>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</si>
  <si>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</si>
  <si>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</si>
  <si>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</si>
  <si>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</si>
  <si>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</si>
  <si>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</si>
  <si>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</si>
  <si>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</si>
  <si>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</si>
  <si>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</si>
  <si>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</si>
  <si>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</si>
  <si>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</si>
  <si>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</si>
  <si>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</si>
  <si>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</si>
  <si>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</si>
  <si>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</si>
  <si>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</si>
  <si>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</si>
  <si>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</si>
  <si>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</si>
  <si>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</si>
  <si>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</si>
  <si>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</si>
  <si>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</si>
  <si>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</si>
  <si>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</si>
  <si>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</si>
  <si>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</si>
  <si>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</si>
  <si>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</si>
  <si>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</si>
  <si>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</si>
  <si>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</si>
  <si>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</si>
  <si>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</si>
  <si>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</si>
  <si>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</si>
  <si>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</si>
  <si>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</si>
  <si>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</si>
  <si>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</si>
  <si>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</si>
  <si>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</si>
  <si>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</si>
  <si>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</si>
  <si>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</si>
  <si>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</si>
  <si>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</si>
  <si>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</si>
  <si>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</si>
  <si>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</si>
  <si>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</si>
  <si>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</si>
  <si>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</si>
  <si>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</si>
  <si>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</si>
  <si>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</si>
  <si>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</si>
  <si>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</si>
  <si>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</si>
  <si>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</si>
  <si>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</si>
  <si>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</si>
  <si>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</si>
  <si>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</si>
  <si>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</si>
  <si>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</si>
  <si>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</si>
  <si>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</si>
  <si>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</si>
  <si>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</si>
  <si>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</si>
  <si>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</si>
  <si>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</si>
  <si>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</si>
  <si>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</si>
  <si>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</si>
  <si>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</si>
  <si>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</si>
  <si>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</si>
  <si>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</si>
  <si>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</si>
  <si>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</si>
  <si>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</si>
  <si>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</si>
  <si>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</si>
  <si>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</si>
  <si>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</si>
  <si>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</si>
  <si>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</si>
  <si>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</si>
  <si>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</si>
  <si>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</si>
  <si>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</si>
  <si>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</si>
  <si>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</si>
  <si>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</si>
  <si>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</si>
  <si>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</si>
  <si>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</si>
  <si>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</si>
  <si>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</si>
  <si>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</si>
  <si>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</si>
  <si>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</si>
  <si>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</si>
  <si>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</si>
  <si>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</si>
  <si>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</si>
  <si>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</si>
  <si>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</si>
  <si>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</si>
  <si>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</si>
  <si>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</si>
  <si>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</si>
  <si>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</si>
  <si>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</si>
  <si>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</si>
  <si>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</si>
  <si>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</si>
  <si>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</si>
  <si>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</si>
  <si>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</si>
  <si>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</si>
  <si>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</si>
  <si>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</si>
  <si>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</si>
  <si>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</si>
  <si>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</si>
  <si>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</si>
  <si>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</si>
  <si>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</si>
  <si>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</si>
  <si>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</si>
  <si>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</si>
  <si>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</si>
  <si>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</si>
  <si>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</si>
  <si>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</si>
  <si>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</si>
  <si>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</si>
  <si>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</si>
  <si>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</si>
  <si>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</si>
  <si>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</si>
  <si>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</si>
  <si>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</si>
  <si>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</si>
  <si>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</si>
  <si>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</si>
  <si>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</si>
  <si>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</si>
  <si>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</si>
  <si>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</si>
  <si>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</si>
  <si>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</si>
  <si>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</si>
  <si>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</si>
  <si>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</si>
  <si>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</si>
  <si>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</si>
  <si>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</si>
  <si>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</si>
  <si>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</si>
  <si>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</si>
  <si>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</si>
  <si>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</si>
  <si>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</si>
  <si>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</si>
  <si>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</si>
  <si>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</si>
  <si>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</si>
  <si>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</si>
  <si>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</si>
  <si>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</si>
  <si>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</si>
  <si>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</si>
  <si>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</si>
  <si>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</si>
  <si>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</si>
  <si>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</si>
  <si>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</si>
  <si>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</si>
  <si>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</si>
  <si>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</si>
  <si>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</si>
  <si>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</si>
  <si>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</si>
  <si>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</si>
  <si>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</si>
  <si>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</si>
  <si>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</si>
  <si>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</si>
  <si>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</si>
  <si>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</si>
  <si>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</si>
  <si>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</si>
  <si>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</si>
  <si>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</si>
  <si>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</si>
  <si>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</si>
  <si>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</si>
  <si>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</si>
  <si>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</si>
  <si>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</si>
  <si>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</si>
  <si>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</si>
  <si>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</si>
  <si>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</si>
  <si>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</si>
  <si>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</si>
  <si>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</si>
  <si>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</si>
  <si>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</si>
  <si>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</si>
  <si>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</si>
  <si>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</si>
  <si>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</si>
  <si>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</si>
  <si>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</si>
  <si>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</si>
  <si>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</si>
  <si>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</si>
  <si>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</si>
  <si>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</si>
  <si>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</si>
  <si>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</si>
  <si>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</si>
  <si>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</si>
  <si>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</si>
  <si>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</si>
  <si>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</si>
  <si>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</si>
  <si>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</si>
  <si>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</si>
  <si>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</si>
  <si>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</si>
  <si>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</si>
  <si>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</si>
  <si>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</si>
  <si>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</si>
  <si>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</si>
  <si>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</si>
  <si>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</si>
  <si>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</si>
  <si>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</si>
  <si>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</si>
  <si>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</si>
  <si>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</si>
  <si>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</si>
  <si>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</si>
  <si>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</si>
  <si>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</si>
  <si>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</si>
  <si>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</si>
  <si>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</si>
  <si>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</si>
  <si>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</si>
  <si>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</si>
  <si>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</si>
  <si>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</si>
  <si>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</si>
  <si>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</si>
  <si>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</si>
  <si>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</si>
  <si>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</si>
  <si>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</si>
  <si>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</si>
  <si>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</si>
  <si>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</si>
  <si>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</si>
  <si>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</si>
  <si>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</si>
  <si>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</si>
  <si>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</si>
  <si>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</si>
  <si>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</si>
  <si>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</si>
  <si>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</si>
  <si>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</si>
  <si>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</si>
  <si>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</si>
  <si>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</si>
  <si>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</si>
  <si>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</si>
  <si>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</si>
  <si>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</si>
  <si>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</si>
  <si>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</si>
  <si>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</si>
  <si>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</si>
  <si>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</si>
  <si>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</si>
  <si>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</si>
  <si>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</si>
  <si>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</si>
  <si>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</si>
  <si>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</si>
  <si>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</si>
  <si>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</si>
  <si>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</si>
  <si>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</si>
  <si>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</si>
  <si>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</si>
  <si>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</si>
  <si>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</si>
  <si>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</si>
  <si>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</si>
  <si>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</si>
  <si>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</si>
  <si>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</si>
  <si>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</si>
  <si>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</si>
  <si>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</si>
  <si>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</si>
  <si>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</si>
  <si>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</si>
  <si>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</si>
  <si>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</si>
  <si>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</si>
  <si>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</si>
  <si>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</si>
  <si>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</si>
  <si>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</si>
  <si>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</si>
  <si>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</si>
  <si>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</si>
  <si>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</si>
  <si>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</si>
  <si>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</si>
  <si>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</si>
  <si>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</si>
  <si>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</si>
  <si>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</si>
  <si>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</si>
  <si>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</si>
  <si>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</si>
  <si>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</si>
  <si>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</si>
  <si>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</si>
  <si>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</si>
  <si>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</si>
  <si>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</si>
  <si>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</si>
  <si>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</si>
  <si>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</si>
  <si>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</si>
  <si>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</si>
  <si>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</si>
  <si>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</si>
  <si>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</si>
  <si>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</si>
  <si>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</si>
  <si>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</si>
  <si>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</si>
  <si>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</si>
  <si>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</si>
  <si>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</si>
  <si>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</si>
  <si>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</si>
  <si>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</si>
  <si>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</si>
  <si>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</si>
  <si>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</si>
  <si>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</si>
  <si>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</si>
  <si>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</si>
  <si>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</si>
  <si>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</si>
  <si>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</si>
  <si>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</si>
  <si>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</si>
  <si>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</si>
  <si>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</si>
  <si>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</si>
  <si>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</si>
  <si>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</si>
  <si>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</si>
  <si>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</si>
  <si>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</si>
  <si>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</si>
  <si>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</si>
  <si>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</si>
  <si>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</si>
  <si>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</si>
  <si>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</si>
  <si>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</si>
  <si>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</si>
  <si>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</si>
  <si>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</si>
  <si>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</si>
  <si>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</si>
  <si>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</si>
  <si>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</si>
  <si>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</si>
  <si>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</si>
  <si>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</si>
  <si>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</si>
  <si>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</si>
  <si>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</si>
  <si>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</si>
  <si>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</si>
  <si>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</si>
  <si>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</si>
  <si>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</si>
  <si>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</si>
  <si>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</si>
  <si>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</si>
  <si>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</si>
  <si>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</si>
  <si>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</si>
  <si>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</si>
  <si>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</si>
  <si>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</si>
  <si>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</si>
  <si>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</si>
  <si>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</si>
  <si>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</si>
  <si>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</si>
  <si>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</si>
  <si>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</si>
  <si>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</si>
  <si>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</si>
  <si>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</si>
  <si>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</si>
  <si>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</si>
  <si>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</si>
  <si>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</si>
  <si>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</si>
  <si>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</si>
  <si>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</si>
  <si>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</si>
  <si>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</si>
  <si>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</si>
  <si>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</si>
  <si>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</si>
  <si>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</si>
  <si>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</si>
  <si>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</si>
  <si>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</si>
  <si>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</si>
  <si>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</si>
  <si>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</si>
  <si>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</si>
  <si>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</si>
  <si>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</si>
  <si>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</si>
  <si>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</si>
  <si>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</si>
  <si>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</si>
  <si>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</si>
  <si>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</si>
  <si>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</si>
  <si>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</si>
  <si>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</si>
  <si>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</si>
  <si>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</si>
  <si>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</si>
  <si>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</si>
  <si>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</si>
  <si>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</si>
  <si>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</si>
  <si>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</si>
  <si>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</si>
  <si>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</si>
  <si>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</si>
  <si>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</si>
  <si>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</si>
  <si>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</si>
  <si>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</si>
  <si>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</si>
  <si>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</si>
  <si>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</si>
  <si>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</si>
  <si>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</si>
  <si>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</si>
  <si>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</si>
  <si>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</si>
  <si>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</si>
  <si>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</si>
  <si>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</si>
  <si>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</si>
  <si>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</si>
  <si>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</si>
  <si>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</si>
  <si>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</si>
  <si>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</si>
  <si>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</si>
  <si>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</si>
  <si>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</si>
  <si>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</si>
  <si>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</si>
  <si>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</si>
  <si>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</si>
  <si>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</si>
  <si>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</si>
  <si>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</si>
  <si>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</si>
  <si>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</si>
  <si>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</si>
  <si>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</si>
  <si>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</si>
  <si>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</si>
  <si>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</si>
  <si>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</si>
  <si>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</si>
  <si>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</si>
  <si>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</si>
  <si>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</si>
  <si>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</si>
  <si>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</si>
  <si>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</si>
  <si>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</si>
  <si>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</si>
  <si>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</si>
  <si>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</si>
  <si>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</si>
  <si>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</si>
  <si>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</si>
  <si>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</si>
  <si>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</si>
  <si>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</si>
  <si>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</si>
  <si>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</si>
  <si>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</si>
  <si>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</si>
  <si>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</si>
  <si>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</si>
  <si>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</si>
  <si>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</si>
  <si>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</si>
  <si>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</si>
  <si>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</si>
  <si>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</si>
  <si>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</si>
  <si>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</si>
  <si>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</si>
  <si>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</si>
  <si>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</si>
  <si>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</si>
  <si>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</si>
  <si>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</si>
  <si>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</si>
  <si>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</si>
  <si>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</si>
  <si>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</si>
  <si>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</si>
  <si>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</si>
  <si>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</si>
  <si>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</si>
  <si>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</si>
  <si>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</si>
  <si>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</si>
  <si>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</si>
  <si>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</si>
  <si>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</si>
  <si>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</si>
  <si>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</si>
  <si>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</si>
  <si>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</si>
  <si>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</si>
  <si>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</si>
  <si>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</si>
  <si>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</si>
  <si>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</si>
  <si>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</si>
  <si>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</si>
  <si>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</si>
  <si>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</si>
  <si>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</si>
  <si>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</si>
  <si>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</si>
  <si>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</si>
  <si>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</si>
  <si>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</si>
  <si>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</si>
  <si>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</si>
  <si>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</si>
  <si>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</si>
  <si>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</si>
  <si>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</si>
  <si>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</si>
  <si>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</si>
  <si>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</si>
  <si>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</si>
  <si>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</si>
  <si>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</si>
  <si>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</si>
  <si>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</si>
  <si>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</si>
  <si>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</si>
  <si>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</si>
  <si>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</si>
  <si>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</si>
  <si>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</si>
  <si>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</si>
  <si>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</si>
  <si>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</si>
  <si>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</si>
  <si>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</si>
  <si>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</si>
  <si>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</si>
  <si>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</si>
  <si>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</si>
  <si>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</si>
  <si>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</si>
  <si>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</si>
  <si>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</si>
  <si>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</si>
  <si>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</si>
  <si>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</si>
  <si>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</si>
  <si>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</si>
  <si>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</si>
  <si>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</si>
  <si>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</si>
  <si>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</si>
  <si>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</si>
  <si>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</si>
  <si>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</si>
  <si>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</si>
  <si>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</si>
  <si>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</si>
  <si>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</si>
  <si>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</si>
  <si>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</si>
  <si>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</si>
  <si>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</si>
  <si>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</si>
  <si>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</si>
  <si>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</si>
  <si>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</si>
  <si>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</si>
  <si>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</si>
  <si>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</si>
  <si>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</si>
  <si>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</si>
  <si>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</si>
  <si>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</si>
  <si>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</si>
  <si>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</si>
  <si>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</si>
  <si>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</si>
  <si>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</si>
  <si>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</si>
  <si>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</si>
  <si>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</si>
  <si>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</si>
  <si>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</si>
  <si>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</si>
  <si>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</si>
  <si>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</si>
  <si>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</si>
  <si>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</si>
  <si>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</si>
  <si>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</si>
  <si>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</si>
  <si>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</si>
  <si>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</si>
  <si>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</si>
  <si>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</si>
  <si>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</si>
  <si>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</si>
  <si>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</si>
  <si>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</si>
  <si>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</si>
  <si>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</si>
  <si>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</si>
  <si>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</si>
  <si>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</si>
  <si>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</si>
  <si>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</si>
  <si>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</si>
  <si>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</si>
  <si>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</si>
  <si>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</si>
  <si>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</si>
  <si>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</si>
  <si>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</si>
  <si>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</si>
  <si>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</si>
  <si>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</si>
  <si>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</si>
  <si>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</si>
  <si>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</si>
  <si>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</si>
  <si>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</si>
  <si>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</si>
  <si>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</si>
  <si>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</si>
  <si>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</si>
  <si>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</si>
  <si>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</si>
  <si>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</si>
  <si>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</si>
  <si>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</si>
  <si>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</si>
  <si>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</si>
  <si>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</si>
  <si>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</si>
  <si>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</si>
  <si>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</si>
  <si>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</si>
  <si>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</si>
  <si>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</si>
  <si>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</si>
  <si>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</si>
  <si>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</si>
  <si>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</si>
  <si>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</si>
  <si>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</si>
  <si>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</si>
  <si>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</si>
  <si>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</si>
  <si>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</si>
  <si>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</si>
  <si>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</si>
  <si>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</si>
  <si>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</si>
  <si>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</si>
  <si>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</si>
  <si>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</si>
  <si>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</si>
  <si>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</si>
  <si>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</si>
  <si>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</si>
  <si>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</si>
  <si>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</si>
  <si>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</si>
  <si>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</si>
  <si>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</si>
  <si>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</si>
  <si>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</si>
  <si>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</si>
  <si>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</si>
  <si>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</si>
  <si>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</si>
  <si>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</si>
  <si>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</si>
  <si>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</si>
  <si>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</si>
  <si>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</si>
  <si>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</si>
  <si>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</si>
  <si>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</si>
  <si>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</si>
  <si>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</si>
  <si>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</si>
  <si>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</si>
  <si>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</si>
  <si>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</si>
  <si>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</si>
  <si>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</si>
  <si>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</si>
  <si>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</si>
  <si>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</si>
  <si>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</si>
  <si>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</si>
  <si>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</si>
  <si>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</si>
  <si>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</si>
  <si>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</si>
  <si>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</si>
  <si>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</si>
  <si>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</si>
  <si>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</si>
  <si>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</si>
  <si>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</si>
  <si>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</si>
  <si>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</si>
  <si>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</si>
  <si>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</si>
  <si>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</si>
  <si>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</si>
  <si>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</si>
  <si>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</si>
  <si>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</si>
  <si>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</si>
  <si>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</si>
  <si>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</si>
  <si>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</si>
  <si>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</si>
  <si>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</si>
  <si>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</si>
  <si>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</si>
  <si>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</si>
  <si>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</si>
  <si>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</si>
  <si>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</si>
  <si>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</si>
  <si>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</si>
  <si>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</si>
  <si>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</si>
  <si>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</si>
  <si>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</si>
  <si>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</si>
  <si>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</si>
  <si>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</si>
  <si>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</si>
  <si>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</si>
  <si>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</si>
  <si>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</si>
  <si>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</si>
  <si>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</si>
  <si>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</si>
  <si>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</si>
  <si>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</si>
  <si>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</si>
  <si>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</si>
  <si>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</si>
  <si>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</si>
  <si>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</si>
  <si>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</si>
  <si>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</si>
  <si>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</si>
  <si>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</si>
  <si>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</si>
  <si>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</si>
  <si>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</si>
  <si>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</si>
  <si>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</si>
  <si>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</si>
  <si>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</si>
  <si>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</si>
  <si>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</si>
  <si>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</si>
  <si>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</si>
  <si>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</si>
  <si>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</si>
  <si>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</si>
  <si>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</si>
  <si>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</si>
  <si>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</si>
  <si>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</si>
  <si>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</si>
  <si>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</si>
  <si>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</si>
  <si>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</si>
  <si>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</si>
  <si>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</si>
  <si>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</si>
  <si>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</si>
  <si>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</si>
  <si>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</si>
  <si>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</si>
  <si>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</si>
  <si>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</si>
  <si>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</si>
  <si>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</si>
  <si>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</si>
  <si>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</si>
  <si>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</si>
  <si>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</si>
  <si>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</si>
  <si>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</si>
  <si>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</si>
  <si>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</si>
  <si>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</si>
  <si>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</si>
  <si>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</si>
  <si>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</si>
  <si>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</si>
  <si>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</si>
  <si>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</si>
  <si>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</si>
  <si>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</si>
  <si>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</si>
  <si>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</si>
  <si>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</si>
  <si>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</si>
  <si>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</si>
  <si>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</si>
  <si>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</si>
  <si>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</si>
  <si>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</si>
  <si>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</si>
  <si>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</si>
  <si>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</si>
  <si>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</si>
  <si>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</si>
  <si>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</si>
  <si>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</si>
  <si>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</si>
  <si>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</si>
  <si>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</si>
  <si>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</si>
  <si>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</si>
  <si>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</si>
  <si>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</si>
  <si>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</si>
  <si>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</si>
  <si>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</si>
  <si>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</si>
  <si>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</si>
  <si>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</si>
  <si>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</si>
  <si>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</si>
  <si>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</si>
  <si>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</si>
  <si>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</si>
  <si>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</si>
  <si>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</si>
  <si>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</si>
  <si>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</si>
  <si>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</si>
  <si>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</si>
  <si>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</si>
  <si>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</si>
  <si>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</si>
  <si>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</si>
  <si>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</si>
  <si>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</si>
  <si>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</si>
  <si>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</si>
  <si>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</si>
  <si>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</si>
  <si>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</si>
  <si>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</si>
  <si>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</si>
  <si>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</si>
  <si>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</si>
  <si>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</si>
  <si>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</si>
  <si>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</si>
  <si>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</si>
  <si>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</si>
  <si>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</si>
  <si>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</si>
  <si>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</si>
  <si>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</si>
  <si>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</si>
  <si>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</si>
  <si>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</si>
  <si>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</si>
  <si>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</si>
  <si>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</si>
  <si>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</si>
  <si>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</si>
  <si>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</si>
  <si>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</si>
  <si>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</si>
  <si>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</si>
  <si>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</si>
  <si>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</si>
  <si>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</si>
  <si>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</si>
  <si>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</si>
  <si>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</si>
  <si>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</si>
  <si>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</si>
  <si>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</si>
  <si>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</si>
  <si>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</si>
  <si>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</si>
  <si>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</si>
  <si>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</si>
  <si>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</si>
  <si>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</si>
  <si>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</si>
  <si>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</si>
  <si>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</si>
  <si>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</si>
  <si>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</si>
  <si>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</si>
  <si>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</si>
  <si>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</si>
  <si>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</si>
  <si>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</si>
  <si>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</si>
  <si>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</si>
  <si>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</si>
  <si>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</si>
  <si>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</si>
  <si>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</si>
  <si>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</si>
  <si>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</si>
  <si>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</si>
  <si>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</si>
  <si>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</si>
  <si>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</si>
  <si>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</si>
  <si>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</si>
  <si>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</si>
  <si>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</si>
  <si>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</si>
  <si>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</si>
  <si>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</si>
  <si>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</si>
  <si>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</si>
  <si>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</si>
  <si>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</si>
  <si>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</si>
  <si>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</si>
  <si>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</si>
  <si>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</si>
  <si>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</si>
  <si>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</si>
  <si>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</si>
  <si>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</si>
  <si>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</si>
  <si>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</si>
  <si>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</si>
  <si>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</si>
  <si>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</si>
  <si>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</si>
  <si>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</si>
  <si>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</si>
  <si>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</si>
  <si>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</si>
  <si>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</si>
  <si>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</si>
  <si>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</si>
  <si>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</si>
  <si>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</si>
  <si>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</si>
  <si>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</si>
  <si>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</si>
  <si>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</si>
  <si>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</si>
  <si>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</si>
  <si>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</si>
  <si>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</si>
  <si>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</si>
  <si>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</si>
  <si>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</si>
  <si>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</si>
  <si>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</si>
  <si>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</si>
  <si>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</si>
  <si>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</si>
  <si>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</si>
  <si>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</si>
  <si>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</si>
  <si>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</si>
  <si>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</si>
  <si>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</si>
  <si>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</si>
  <si>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</si>
  <si>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</si>
  <si>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</si>
  <si>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</si>
  <si>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</si>
  <si>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</si>
  <si>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</si>
  <si>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</si>
  <si>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</si>
  <si>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</si>
  <si>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</si>
  <si>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</si>
  <si>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</si>
  <si>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</si>
  <si>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</si>
  <si>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</si>
  <si>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</si>
  <si>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</si>
  <si>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</si>
  <si>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</si>
  <si>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</si>
  <si>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</si>
  <si>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</si>
  <si>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</si>
  <si>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</si>
  <si>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</si>
  <si>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</si>
  <si>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</si>
  <si>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</si>
  <si>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</si>
  <si>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</si>
  <si>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</si>
  <si>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</si>
  <si>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</si>
  <si>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</si>
  <si>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</si>
  <si>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</si>
  <si>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</si>
  <si>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</si>
  <si>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</si>
  <si>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</si>
  <si>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</si>
  <si>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</si>
  <si>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</si>
  <si>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</si>
  <si>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</si>
  <si>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</si>
  <si>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</si>
  <si>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</si>
  <si>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</si>
  <si>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</si>
  <si>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</si>
  <si>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</si>
  <si>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</si>
  <si>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</si>
  <si>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</si>
  <si>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</si>
  <si>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</si>
  <si>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</si>
  <si>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</si>
  <si>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</si>
  <si>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</si>
  <si>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</si>
  <si>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</si>
  <si>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</si>
  <si>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</si>
  <si>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</si>
  <si>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</si>
  <si>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</si>
  <si>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</si>
  <si>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</si>
  <si>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</si>
  <si>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</si>
  <si>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</si>
  <si>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</si>
  <si>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</si>
  <si>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</si>
  <si>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</si>
  <si>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</si>
  <si>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</si>
  <si>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</si>
  <si>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</si>
  <si>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</si>
  <si>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</si>
  <si>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</si>
  <si>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</si>
  <si>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</si>
  <si>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</si>
  <si>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</si>
  <si>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</si>
  <si>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</si>
  <si>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</si>
  <si>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</si>
  <si>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</si>
  <si>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</si>
  <si>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</si>
  <si>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</si>
  <si>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</si>
  <si>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</si>
  <si>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</si>
  <si>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</si>
  <si>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</si>
  <si>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</si>
  <si>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</si>
  <si>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</si>
  <si>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</si>
  <si>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</si>
  <si>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</si>
  <si>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</si>
  <si>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</si>
  <si>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</si>
  <si>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</si>
  <si>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</si>
  <si>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</si>
  <si>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</si>
  <si>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</si>
  <si>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</si>
  <si>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</si>
  <si>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</si>
  <si>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</si>
  <si>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</si>
  <si>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</si>
  <si>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</si>
  <si>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</si>
  <si>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</si>
  <si>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</si>
  <si>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</si>
  <si>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</si>
  <si>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</si>
  <si>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</si>
  <si>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</si>
  <si>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</si>
  <si>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</si>
  <si>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</si>
  <si>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</si>
  <si>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</si>
  <si>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</si>
  <si>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</si>
  <si>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</si>
  <si>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</si>
  <si>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</si>
  <si>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</si>
  <si>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</si>
  <si>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</si>
  <si>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</si>
  <si>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</si>
  <si>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</si>
  <si>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</si>
  <si>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</si>
  <si>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</si>
  <si>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</si>
  <si>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</si>
  <si>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</si>
  <si>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</si>
  <si>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</si>
  <si>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</si>
  <si>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</si>
  <si>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</si>
  <si>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</si>
  <si>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</si>
  <si>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</si>
  <si>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</si>
  <si>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</si>
  <si>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</si>
  <si>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</si>
  <si>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</si>
  <si>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</si>
  <si>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</si>
  <si>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</si>
  <si>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</si>
  <si>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</si>
  <si>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</si>
  <si>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</si>
  <si>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</si>
  <si>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</si>
  <si>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</si>
  <si>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</si>
  <si>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</si>
  <si>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</si>
  <si>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</si>
  <si>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</si>
  <si>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</si>
  <si>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</si>
  <si>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</si>
  <si>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</si>
  <si>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</si>
  <si>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</si>
  <si>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</si>
  <si>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</si>
  <si>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</si>
  <si>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</si>
  <si>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</si>
  <si>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</si>
  <si>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</si>
  <si>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</si>
  <si>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</si>
  <si>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</si>
  <si>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</si>
  <si>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</si>
  <si>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</si>
  <si>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</si>
  <si>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</si>
  <si>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</si>
  <si>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</si>
  <si>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</si>
  <si>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</si>
  <si>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</si>
  <si>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</si>
  <si>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</si>
  <si>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</si>
  <si>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</si>
  <si>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</si>
  <si>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</si>
  <si>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</si>
  <si>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</si>
  <si>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</si>
  <si>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</si>
  <si>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</si>
  <si>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</si>
  <si>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</si>
  <si>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</si>
  <si>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</si>
  <si>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</si>
  <si>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</si>
  <si>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</si>
  <si>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</si>
  <si>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</si>
  <si>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</si>
  <si>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</si>
  <si>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</si>
  <si>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</si>
  <si>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</si>
  <si>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</si>
  <si>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</si>
  <si>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</si>
  <si>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</si>
  <si>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</si>
  <si>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</si>
  <si>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</si>
  <si>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</si>
  <si>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</si>
  <si>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</si>
  <si>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</si>
  <si>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</si>
  <si>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</si>
  <si>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</si>
  <si>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</si>
  <si>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</si>
  <si>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</si>
  <si>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</si>
  <si>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</si>
  <si>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</si>
  <si>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</si>
  <si>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</si>
  <si>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</si>
  <si>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</si>
  <si>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</si>
  <si>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</si>
  <si>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</si>
  <si>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</si>
  <si>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</si>
  <si>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</si>
  <si>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</si>
  <si>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</si>
  <si>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</si>
  <si>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</si>
  <si>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</si>
  <si>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</si>
  <si>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</si>
  <si>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</si>
  <si>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</si>
  <si>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</si>
  <si>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</si>
  <si>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</si>
  <si>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</si>
  <si>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</si>
  <si>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</si>
  <si>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</si>
  <si>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</si>
  <si>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</si>
  <si>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</si>
  <si>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</si>
  <si>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</si>
  <si>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</si>
  <si>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</si>
  <si>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</si>
  <si>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</si>
  <si>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</si>
  <si>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</si>
  <si>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</si>
  <si>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</si>
  <si>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</si>
  <si>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</si>
  <si>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</si>
  <si>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</si>
  <si>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</si>
  <si>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</si>
  <si>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</si>
  <si>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</si>
  <si>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</si>
  <si>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</si>
  <si>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</si>
  <si>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</si>
  <si>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</si>
  <si>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</si>
  <si>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</si>
  <si>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</si>
  <si>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</si>
  <si>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</si>
  <si>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</si>
  <si>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</si>
  <si>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</si>
  <si>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</si>
  <si>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</si>
  <si>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</si>
  <si>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</si>
  <si>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</si>
  <si>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</si>
  <si>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</si>
  <si>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</si>
  <si>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</si>
  <si>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</si>
  <si>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</si>
  <si>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</si>
  <si>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</si>
  <si>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</si>
  <si>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</si>
  <si>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</si>
  <si>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</si>
  <si>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</si>
  <si>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</si>
  <si>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</si>
  <si>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</si>
  <si>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</si>
  <si>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</si>
  <si>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</si>
  <si>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</si>
  <si>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</si>
  <si>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</si>
  <si>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</si>
  <si>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</si>
  <si>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</si>
  <si>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</si>
  <si>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</si>
  <si>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</si>
  <si>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</si>
  <si>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</si>
  <si>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</si>
  <si>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</si>
  <si>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</si>
  <si>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</si>
  <si>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</si>
  <si>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</si>
  <si>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</si>
  <si>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</si>
  <si>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</si>
  <si>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</si>
  <si>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</si>
  <si>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</si>
  <si>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</si>
  <si>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</si>
  <si>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</si>
  <si>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</si>
  <si>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</si>
  <si>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</si>
  <si>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</si>
  <si>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</si>
  <si>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</si>
  <si>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</si>
  <si>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</si>
  <si>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</si>
  <si>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</si>
  <si>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</si>
  <si>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</si>
  <si>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</si>
  <si>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</si>
  <si>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</si>
  <si>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</si>
  <si>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</si>
  <si>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</si>
  <si>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</si>
  <si>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</si>
  <si>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</si>
  <si>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</si>
  <si>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</si>
  <si>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</si>
  <si>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</si>
  <si>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</si>
  <si>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</si>
  <si>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</si>
  <si>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</si>
  <si>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</si>
  <si>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</si>
  <si>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</si>
  <si>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</si>
  <si>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</si>
  <si>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</si>
  <si>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</si>
  <si>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</si>
  <si>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</si>
  <si>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</si>
  <si>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</si>
  <si>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</si>
  <si>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</si>
  <si>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</si>
  <si>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</si>
  <si>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</si>
  <si>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</si>
  <si>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</si>
  <si>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</si>
  <si>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</si>
  <si>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</si>
  <si>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</si>
  <si>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</si>
  <si>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</si>
  <si>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</si>
  <si>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</si>
  <si>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</si>
  <si>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</si>
  <si>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</si>
  <si>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</si>
  <si>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</si>
  <si>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</si>
  <si>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</si>
  <si>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</si>
  <si>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</si>
  <si>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</si>
  <si>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</si>
  <si>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</si>
  <si>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</si>
  <si>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</si>
  <si>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</si>
  <si>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</si>
  <si>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</si>
  <si>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</si>
  <si>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</si>
  <si>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</si>
  <si>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</si>
  <si>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</si>
  <si>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</si>
  <si>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</si>
  <si>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</si>
  <si>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</si>
  <si>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</si>
  <si>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</si>
  <si>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</si>
  <si>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</si>
  <si>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</si>
  <si>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</si>
  <si>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</si>
  <si>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</si>
  <si>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</si>
  <si>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</si>
  <si>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</si>
  <si>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</si>
  <si>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</si>
  <si>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</si>
  <si>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</si>
  <si>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</si>
  <si>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</si>
  <si>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</si>
  <si>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</si>
  <si>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</si>
  <si>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</si>
  <si>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</si>
  <si>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</si>
  <si>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</si>
  <si>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</si>
  <si>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</si>
  <si>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</si>
  <si>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</si>
  <si>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</si>
  <si>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</si>
  <si>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</si>
  <si>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</si>
  <si>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</si>
  <si>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</si>
  <si>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</si>
  <si>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</si>
  <si>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</si>
  <si>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</si>
  <si>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</si>
  <si>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</si>
  <si>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</si>
  <si>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</si>
  <si>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</si>
  <si>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</si>
  <si>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</si>
  <si>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</si>
  <si>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</si>
  <si>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</si>
  <si>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</si>
  <si>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</si>
  <si>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</si>
  <si>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</si>
  <si>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</si>
  <si>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</si>
  <si>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</si>
  <si>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</si>
  <si>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</si>
  <si>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</si>
  <si>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</si>
  <si>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</si>
  <si>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</si>
  <si>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</si>
  <si>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</si>
  <si>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</si>
  <si>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</si>
  <si>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</si>
  <si>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</si>
  <si>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</si>
  <si>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</si>
  <si>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</si>
  <si>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</si>
  <si>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</si>
  <si>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</si>
  <si>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</si>
  <si>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</si>
  <si>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</si>
  <si>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</si>
  <si>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</si>
  <si>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</si>
  <si>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</si>
  <si>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</si>
  <si>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</si>
  <si>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</si>
  <si>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</si>
  <si>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</si>
  <si>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</si>
  <si>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</si>
  <si>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</si>
  <si>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</si>
  <si>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</si>
  <si>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</si>
  <si>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</si>
  <si>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</si>
  <si>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</si>
  <si>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</si>
  <si>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</si>
  <si>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</si>
  <si>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</si>
  <si>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</si>
  <si>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</si>
  <si>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</si>
  <si>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</si>
  <si>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</si>
  <si>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</si>
  <si>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</si>
  <si>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</si>
  <si>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</si>
  <si>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</si>
  <si>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</si>
  <si>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</si>
  <si>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</si>
  <si>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</si>
  <si>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</si>
  <si>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</si>
  <si>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</si>
  <si>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</si>
  <si>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</si>
  <si>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</si>
  <si>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</si>
  <si>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</si>
  <si>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</si>
  <si>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</si>
  <si>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</si>
  <si>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</si>
  <si>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</si>
  <si>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</si>
  <si>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</si>
  <si>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</si>
  <si>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</si>
  <si>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</si>
  <si>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</si>
  <si>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</si>
  <si>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</si>
  <si>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</si>
  <si>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</si>
  <si>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</si>
  <si>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</si>
  <si>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</si>
  <si>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</si>
  <si>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</si>
  <si>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</si>
  <si>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</si>
  <si>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</si>
  <si>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</si>
  <si>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</si>
  <si>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</si>
  <si>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</si>
  <si>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</si>
  <si>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</si>
  <si>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</si>
  <si>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</si>
  <si>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</si>
  <si>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</si>
  <si>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</si>
  <si>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</si>
  <si>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</si>
  <si>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</si>
  <si>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</si>
  <si>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</si>
  <si>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</si>
  <si>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</si>
  <si>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</si>
  <si>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</si>
  <si>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</si>
  <si>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</si>
  <si>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</si>
  <si>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</si>
  <si>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</si>
  <si>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</si>
  <si>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</si>
  <si>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</si>
  <si>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</si>
  <si>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</si>
  <si>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</si>
  <si>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</si>
  <si>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</si>
  <si>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</si>
  <si>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</si>
  <si>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</si>
  <si>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</si>
  <si>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</si>
  <si>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</si>
  <si>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</si>
  <si>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</si>
  <si>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</si>
  <si>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</si>
  <si>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</si>
  <si>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</si>
  <si>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</si>
  <si>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</si>
  <si>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</si>
  <si>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</si>
  <si>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</si>
  <si>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</si>
  <si>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</si>
  <si>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</si>
  <si>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</si>
  <si>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</si>
  <si>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</si>
  <si>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</si>
  <si>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</si>
  <si>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</si>
  <si>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</si>
  <si>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</si>
  <si>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</si>
  <si>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</si>
  <si>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</si>
  <si>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</si>
  <si>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</si>
  <si>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</si>
  <si>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</si>
  <si>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</si>
  <si>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</si>
  <si>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</si>
  <si>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</si>
  <si>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</si>
  <si>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</si>
  <si>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</si>
  <si>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</si>
  <si>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</si>
  <si>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</si>
  <si>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</si>
  <si>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</si>
  <si>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</si>
  <si>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</si>
  <si>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</si>
  <si>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</si>
  <si>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</si>
  <si>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</si>
  <si>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</si>
  <si>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</si>
  <si>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</si>
  <si>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</si>
  <si>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</si>
  <si>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</si>
  <si>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</si>
  <si>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</si>
  <si>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</si>
  <si>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</si>
  <si>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</si>
  <si>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</si>
  <si>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</si>
  <si>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</si>
  <si>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</si>
  <si>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</si>
  <si>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</si>
  <si>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</si>
  <si>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</si>
  <si>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</si>
  <si>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</si>
  <si>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</si>
  <si>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</si>
  <si>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</si>
  <si>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</si>
  <si>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</si>
  <si>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</si>
  <si>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</si>
  <si>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</si>
  <si>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</si>
  <si>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</si>
  <si>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</si>
  <si>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</si>
  <si>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</si>
  <si>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</si>
  <si>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</si>
  <si>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</si>
  <si>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</si>
  <si>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</si>
  <si>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</si>
  <si>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</si>
  <si>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</si>
  <si>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</si>
  <si>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</si>
  <si>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</si>
  <si>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</si>
  <si>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</si>
  <si>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</si>
  <si>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</si>
  <si>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</si>
  <si>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</si>
  <si>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</si>
  <si>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</si>
  <si>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</si>
  <si>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</si>
  <si>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</si>
  <si>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</si>
  <si>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</si>
  <si>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</si>
  <si>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</si>
  <si>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</si>
  <si>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</si>
  <si>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</si>
  <si>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</si>
  <si>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</si>
  <si>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</si>
  <si>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</si>
  <si>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</si>
  <si>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</si>
  <si>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</si>
  <si>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</si>
  <si>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</si>
  <si>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</si>
  <si>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</si>
  <si>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</si>
  <si>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</si>
  <si>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</si>
  <si>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</si>
  <si>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</si>
  <si>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</si>
  <si>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</si>
  <si>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</si>
  <si>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</si>
  <si>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</si>
  <si>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</si>
  <si>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</si>
  <si>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</si>
  <si>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</si>
  <si>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</si>
  <si>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</si>
  <si>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</si>
  <si>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</si>
  <si>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</si>
  <si>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</si>
  <si>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</si>
  <si>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</si>
  <si>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</si>
  <si>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</si>
  <si>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</si>
  <si>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</si>
  <si>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</si>
  <si>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</si>
  <si>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</si>
  <si>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</si>
  <si>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</si>
  <si>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</si>
  <si>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</si>
  <si>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</si>
  <si>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</si>
  <si>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</si>
  <si>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</si>
  <si>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</si>
  <si>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</si>
  <si>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</si>
  <si>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</si>
  <si>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</si>
  <si>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</si>
  <si>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</si>
  <si>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</si>
  <si>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</si>
  <si>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</si>
  <si>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</si>
  <si>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</si>
  <si>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</si>
  <si>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</si>
  <si>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</si>
  <si>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</si>
  <si>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</si>
  <si>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</si>
  <si>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</si>
  <si>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</si>
  <si>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</si>
  <si>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</si>
  <si>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</si>
  <si>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</si>
  <si>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</si>
  <si>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</si>
  <si>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</si>
  <si>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</si>
  <si>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</si>
  <si>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</si>
  <si>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</si>
  <si>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</si>
  <si>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</si>
  <si>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</si>
  <si>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</si>
  <si>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</si>
  <si>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</si>
  <si>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</si>
  <si>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</si>
  <si>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</si>
  <si>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</si>
  <si>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</si>
  <si>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</si>
  <si>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</si>
  <si>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</si>
  <si>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</si>
  <si>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</si>
  <si>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</si>
  <si>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</si>
  <si>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</si>
  <si>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</si>
  <si>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</si>
  <si>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</si>
  <si>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</si>
  <si>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</si>
  <si>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</si>
  <si>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</si>
  <si>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</si>
  <si>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</si>
  <si>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</si>
  <si>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</si>
  <si>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</si>
  <si>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</si>
  <si>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</si>
  <si>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</si>
  <si>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</si>
  <si>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</si>
  <si>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</si>
  <si>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</si>
  <si>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</si>
  <si>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</si>
  <si>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</si>
  <si>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</si>
  <si>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</si>
  <si>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</si>
  <si>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</si>
  <si>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</si>
  <si>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</si>
  <si>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</si>
  <si>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</si>
  <si>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</si>
  <si>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</si>
  <si>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</si>
  <si>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</si>
  <si>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</si>
  <si>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</si>
  <si>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</si>
  <si>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</si>
  <si>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</si>
  <si>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</si>
  <si>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</si>
  <si>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</si>
  <si>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</si>
  <si>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</si>
  <si>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</si>
  <si>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</si>
  <si>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</si>
  <si>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</si>
  <si>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</si>
  <si>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</si>
  <si>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</si>
  <si>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</si>
  <si>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</si>
  <si>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</si>
  <si>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</si>
  <si>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</si>
  <si>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</si>
  <si>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</si>
  <si>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</si>
  <si>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</si>
  <si>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</si>
  <si>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</si>
  <si>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</si>
  <si>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</si>
  <si>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</si>
  <si>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</si>
  <si>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</si>
  <si>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</si>
  <si>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</si>
  <si>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</si>
  <si>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</si>
  <si>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</si>
  <si>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</si>
  <si>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</si>
  <si>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</si>
  <si>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</si>
  <si>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</si>
  <si>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</si>
  <si>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</si>
  <si>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</si>
  <si>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</si>
  <si>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</si>
  <si>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</si>
  <si>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</si>
  <si>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</si>
  <si>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</si>
  <si>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</si>
  <si>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</si>
  <si>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</si>
  <si>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</si>
  <si>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</si>
  <si>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</si>
  <si>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</si>
  <si>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</si>
  <si>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</si>
  <si>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</si>
  <si>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</si>
  <si>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</si>
  <si>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</si>
  <si>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</si>
  <si>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</si>
  <si>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</si>
  <si>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</si>
  <si>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</si>
  <si>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</si>
  <si>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</si>
  <si>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</si>
  <si>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</si>
  <si>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</si>
  <si>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</si>
  <si>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</si>
  <si>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</si>
  <si>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</si>
  <si>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</si>
  <si>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</si>
  <si>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</si>
  <si>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</si>
  <si>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</si>
  <si>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</si>
  <si>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</si>
  <si>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</si>
  <si>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</si>
  <si>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</si>
  <si>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</si>
  <si>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</si>
  <si>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</si>
  <si>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</si>
  <si>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</si>
  <si>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</si>
  <si>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</si>
  <si>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</si>
  <si>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</si>
  <si>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</si>
  <si>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</si>
  <si>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</si>
  <si>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</si>
  <si>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</si>
  <si>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</si>
  <si>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</si>
  <si>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</si>
  <si>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</si>
  <si>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</si>
  <si>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</si>
  <si>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</si>
  <si>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</si>
  <si>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</si>
  <si>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</si>
  <si>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</si>
  <si>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</si>
  <si>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</si>
  <si>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</si>
  <si>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</si>
  <si>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</si>
  <si>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</si>
  <si>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</si>
  <si>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</si>
  <si>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</si>
  <si>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</si>
  <si>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</si>
  <si>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</si>
  <si>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</si>
  <si>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</si>
  <si>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</si>
  <si>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</si>
  <si>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</si>
  <si>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</si>
  <si>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</si>
  <si>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</si>
  <si>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</si>
  <si>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</si>
  <si>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</si>
  <si>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</si>
  <si>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</si>
  <si>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</si>
  <si>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</si>
  <si>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</si>
  <si>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</si>
  <si>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</si>
  <si>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</si>
  <si>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</si>
  <si>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</si>
  <si>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</si>
  <si>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</si>
  <si>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</si>
  <si>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</si>
  <si>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</si>
  <si>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</si>
  <si>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</si>
  <si>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</si>
  <si>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</si>
  <si>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</si>
  <si>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</si>
  <si>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</si>
  <si>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</si>
  <si>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</si>
  <si>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</si>
  <si>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</si>
  <si>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</si>
  <si>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</si>
  <si>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</si>
  <si>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</si>
  <si>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</si>
  <si>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</si>
  <si>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</si>
  <si>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</si>
  <si>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</si>
  <si>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</si>
  <si>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</si>
  <si>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</si>
  <si>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</si>
  <si>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</si>
  <si>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</si>
  <si>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</si>
  <si>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</si>
  <si>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</si>
  <si>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</si>
  <si>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</si>
  <si>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</si>
  <si>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</si>
  <si>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</si>
  <si>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</si>
  <si>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</si>
  <si>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</si>
  <si>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</si>
  <si>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</si>
  <si>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</si>
  <si>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</si>
  <si>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</si>
  <si>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</si>
  <si>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</si>
  <si>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</si>
  <si>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</si>
  <si>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</si>
  <si>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</si>
  <si>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</si>
  <si>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</si>
  <si>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</si>
  <si>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</si>
  <si>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</si>
  <si>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</si>
  <si>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</si>
  <si>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</si>
  <si>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</si>
  <si>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</si>
  <si>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</si>
  <si>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</si>
  <si>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</si>
  <si>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</si>
  <si>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</si>
  <si>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</si>
  <si>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</si>
  <si>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</si>
  <si>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</si>
  <si>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</si>
  <si>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</si>
  <si>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</si>
  <si>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</si>
  <si>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</si>
  <si>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</si>
  <si>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</si>
  <si>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</si>
  <si>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</si>
  <si>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</si>
  <si>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</si>
  <si>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</si>
  <si>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</si>
  <si>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</si>
  <si>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</si>
  <si>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</si>
  <si>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</si>
  <si>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</si>
  <si>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</si>
  <si>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</si>
  <si>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</si>
  <si>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</si>
  <si>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</si>
  <si>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</si>
  <si>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</si>
  <si>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</si>
  <si>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</si>
  <si>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</si>
  <si>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</si>
  <si>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</si>
  <si>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</si>
  <si>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</si>
  <si>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</si>
  <si>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</si>
  <si>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</si>
  <si>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</si>
  <si>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</si>
  <si>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</si>
  <si>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</si>
  <si>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</si>
  <si>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</si>
  <si>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</si>
  <si>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</si>
  <si>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</si>
  <si>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</si>
  <si>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</si>
  <si>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</si>
  <si>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</si>
  <si>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</si>
  <si>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</si>
  <si>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</si>
  <si>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</si>
  <si>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</si>
  <si>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</si>
  <si>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</si>
  <si>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</si>
  <si>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</si>
  <si>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</si>
  <si>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</si>
  <si>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</si>
  <si>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</si>
  <si>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</si>
  <si>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</si>
  <si>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</si>
  <si>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</si>
  <si>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</si>
  <si>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</si>
  <si>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</si>
  <si>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</si>
  <si>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</si>
  <si>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</si>
  <si>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</si>
  <si>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</si>
  <si>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</si>
  <si>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</si>
  <si>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</si>
  <si>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</si>
  <si>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</si>
  <si>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</si>
  <si>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</si>
  <si>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</si>
  <si>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</si>
  <si>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</si>
  <si>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</si>
  <si>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</si>
  <si>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</si>
  <si>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</si>
  <si>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</si>
  <si>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</si>
  <si>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</si>
  <si>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</si>
  <si>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</si>
  <si>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</si>
  <si>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</si>
  <si>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</si>
  <si>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</si>
  <si>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</si>
  <si>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</si>
  <si>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</si>
  <si>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</si>
  <si>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</si>
  <si>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</si>
  <si>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</si>
  <si>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</si>
  <si>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</si>
  <si>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</si>
  <si>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</si>
  <si>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</si>
  <si>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</si>
  <si>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</si>
  <si>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</si>
  <si>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</si>
  <si>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</si>
  <si>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</si>
  <si>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</si>
  <si>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</si>
  <si>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</si>
  <si>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</si>
  <si>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</si>
  <si>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</si>
  <si>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</si>
  <si>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</si>
  <si>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</si>
  <si>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</si>
  <si>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</si>
  <si>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</si>
  <si>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</si>
  <si>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</si>
  <si>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</si>
  <si>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</si>
  <si>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</si>
  <si>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</si>
  <si>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</si>
  <si>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</si>
  <si>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</si>
  <si>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</si>
  <si>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</si>
  <si>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</si>
  <si>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</si>
  <si>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</si>
  <si>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</si>
  <si>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</si>
  <si>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</si>
  <si>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</si>
  <si>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</si>
  <si>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</si>
  <si>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</si>
  <si>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</si>
  <si>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</si>
  <si>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</si>
  <si>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</si>
  <si>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</si>
  <si>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</si>
  <si>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</si>
  <si>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</si>
  <si>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</si>
  <si>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</si>
  <si>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</si>
  <si>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</si>
  <si>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</si>
  <si>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</si>
  <si>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</si>
  <si>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</si>
  <si>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</si>
  <si>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</si>
  <si>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</si>
  <si>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</si>
  <si>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</si>
  <si>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</si>
  <si>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</si>
  <si>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</si>
  <si>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</si>
  <si>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</si>
  <si>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</si>
  <si>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</si>
  <si>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</si>
  <si>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</si>
  <si>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</si>
  <si>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</si>
  <si>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</si>
  <si>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</si>
  <si>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</si>
  <si>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</si>
  <si>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</si>
  <si>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</si>
  <si>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</si>
  <si>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</si>
  <si>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</si>
  <si>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</si>
  <si>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</si>
  <si>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</si>
  <si>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</si>
  <si>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</si>
  <si>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</si>
  <si>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</si>
  <si>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</si>
  <si>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</si>
  <si>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</si>
  <si>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</si>
  <si>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</si>
  <si>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</si>
  <si>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</si>
  <si>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</si>
  <si>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</si>
  <si>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</si>
  <si>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</si>
  <si>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</si>
  <si>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</si>
  <si>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</si>
  <si>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</si>
  <si>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</si>
  <si>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</si>
  <si>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</si>
  <si>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</si>
  <si>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</si>
  <si>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</si>
  <si>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</si>
  <si>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</si>
  <si>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</si>
  <si>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</si>
  <si>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</si>
  <si>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</si>
  <si>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</si>
  <si>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</si>
  <si>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</si>
  <si>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</si>
  <si>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</si>
  <si>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</si>
  <si>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</si>
  <si>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</si>
  <si>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</si>
  <si>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</si>
  <si>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</si>
  <si>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</si>
  <si>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</si>
  <si>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</si>
  <si>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</si>
  <si>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</si>
  <si>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</si>
  <si>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</si>
  <si>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</si>
  <si>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</si>
  <si>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</si>
  <si>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</si>
  <si>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</si>
  <si>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</si>
  <si>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</si>
  <si>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</si>
  <si>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</si>
  <si>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</si>
  <si>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</si>
  <si>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</si>
  <si>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</si>
  <si>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</si>
  <si>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</si>
  <si>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</si>
  <si>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</si>
  <si>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</si>
  <si>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</si>
  <si>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</si>
  <si>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</si>
  <si>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</si>
  <si>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</si>
  <si>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</si>
  <si>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</si>
  <si>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</si>
  <si>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</si>
  <si>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</si>
  <si>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</si>
  <si>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</si>
  <si>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</si>
  <si>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</si>
  <si>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</si>
  <si>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</si>
  <si>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</si>
  <si>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</si>
  <si>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</si>
  <si>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</si>
  <si>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</si>
  <si>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</si>
  <si>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</si>
  <si>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</si>
  <si>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</si>
  <si>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</si>
  <si>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</si>
  <si>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</si>
  <si>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</si>
  <si>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</si>
  <si>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</si>
  <si>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</si>
  <si>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</si>
  <si>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</si>
  <si>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</si>
  <si>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</si>
  <si>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</si>
  <si>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</si>
  <si>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</si>
  <si>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</si>
  <si>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</si>
  <si>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</si>
  <si>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</si>
  <si>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</si>
  <si>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</si>
  <si>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</si>
  <si>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</si>
  <si>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</si>
  <si>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</si>
  <si>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</si>
  <si>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</si>
  <si>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</si>
  <si>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</si>
  <si>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</si>
  <si>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</si>
  <si>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</si>
  <si>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</si>
  <si>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</si>
  <si>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</si>
  <si>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</si>
  <si>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</si>
  <si>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</si>
  <si>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</si>
  <si>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</si>
  <si>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</si>
  <si>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</si>
  <si>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</si>
  <si>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</si>
  <si>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</si>
  <si>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</si>
  <si>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</si>
  <si>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</si>
  <si>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</si>
  <si>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</si>
  <si>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</si>
  <si>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</si>
  <si>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</si>
  <si>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</si>
  <si>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</si>
  <si>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</si>
  <si>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</si>
  <si>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</si>
  <si>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</si>
  <si>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</si>
  <si>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</si>
  <si>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</si>
  <si>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</si>
  <si>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</si>
  <si>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</si>
  <si>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</si>
  <si>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</si>
  <si>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</si>
  <si>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</si>
  <si>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</si>
  <si>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</si>
  <si>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</si>
  <si>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</si>
  <si>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</si>
  <si>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</si>
  <si>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</si>
  <si>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</si>
  <si>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</si>
  <si>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</si>
  <si>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</si>
  <si>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</si>
  <si>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</si>
  <si>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</si>
  <si>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</si>
  <si>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</si>
  <si>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</si>
  <si>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</si>
  <si>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</si>
  <si>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</si>
  <si>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</si>
  <si>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</si>
  <si>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</si>
  <si>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</si>
  <si>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</si>
  <si>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</si>
  <si>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</si>
  <si>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</si>
  <si>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</si>
  <si>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</si>
  <si>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</si>
  <si>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</si>
  <si>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</si>
  <si>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</si>
  <si>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</si>
  <si>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</si>
  <si>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</si>
  <si>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</si>
  <si>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</si>
  <si>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</si>
  <si>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</si>
  <si>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</si>
  <si>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</si>
  <si>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</si>
  <si>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</si>
  <si>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</si>
  <si>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</si>
  <si>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</si>
  <si>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</si>
  <si>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</si>
  <si>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</si>
  <si>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</si>
  <si>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</si>
  <si>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</si>
  <si>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</si>
  <si>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</si>
  <si>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</si>
  <si>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</si>
  <si>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</si>
  <si>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</si>
  <si>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</si>
  <si>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</si>
  <si>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</si>
  <si>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</si>
  <si>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</si>
  <si>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</si>
  <si>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</si>
  <si>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</si>
  <si>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</si>
  <si>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</si>
  <si>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</si>
  <si>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</si>
  <si>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</si>
  <si>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</si>
  <si>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</si>
  <si>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</si>
  <si>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</si>
  <si>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</si>
  <si>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</si>
  <si>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</si>
  <si>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</si>
  <si>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</si>
  <si>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</si>
  <si>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</si>
  <si>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</si>
  <si>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</si>
  <si>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</si>
  <si>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</si>
  <si>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</si>
  <si>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</si>
  <si>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</si>
  <si>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</si>
  <si>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</si>
  <si>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</si>
  <si>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</si>
  <si>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</si>
  <si>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</si>
  <si>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</si>
  <si>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</si>
  <si>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</si>
  <si>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</si>
  <si>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</si>
  <si>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</si>
  <si>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</si>
  <si>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</si>
  <si>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</si>
  <si>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</si>
  <si>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</si>
  <si>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</si>
  <si>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</si>
  <si>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</si>
  <si>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</si>
  <si>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</si>
  <si>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</si>
  <si>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</si>
  <si>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</si>
  <si>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</si>
  <si>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</si>
  <si>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</si>
  <si>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</si>
  <si>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</si>
  <si>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</si>
  <si>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</si>
  <si>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</si>
  <si>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</si>
  <si>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</si>
  <si>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</si>
  <si>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</si>
  <si>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</si>
  <si>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</si>
  <si>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</si>
  <si>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</si>
  <si>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</si>
  <si>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</si>
  <si>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</si>
  <si>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</si>
  <si>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</si>
  <si>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</si>
  <si>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</si>
  <si>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</si>
  <si>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</si>
  <si>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</si>
  <si>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</si>
  <si>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</si>
  <si>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</si>
  <si>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</si>
  <si>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</si>
  <si>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</si>
  <si>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</si>
  <si>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</si>
  <si>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</si>
  <si>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</si>
  <si>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</si>
  <si>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</si>
  <si>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</si>
  <si>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</si>
  <si>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</si>
  <si>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</si>
  <si>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</si>
  <si>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</si>
  <si>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</si>
  <si>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</si>
  <si>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</si>
  <si>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</si>
  <si>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</si>
  <si>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</si>
  <si>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</si>
  <si>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</si>
  <si>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</si>
  <si>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</si>
  <si>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</si>
  <si>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</si>
  <si>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</si>
  <si>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</si>
  <si>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</si>
  <si>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</si>
  <si>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</si>
  <si>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</si>
  <si>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</si>
  <si>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</si>
  <si>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</si>
  <si>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</si>
  <si>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</si>
  <si>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</si>
  <si>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</si>
  <si>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</si>
  <si>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</si>
  <si>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</si>
  <si>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</si>
  <si>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</si>
  <si>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</si>
  <si>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</si>
  <si>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</si>
  <si>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</si>
  <si>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</si>
  <si>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</si>
  <si>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</si>
  <si>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</si>
  <si>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</si>
  <si>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</si>
  <si>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</si>
  <si>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</si>
  <si>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</si>
  <si>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</si>
  <si>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</si>
  <si>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</si>
  <si>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</si>
  <si>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</si>
  <si>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</si>
  <si>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</si>
  <si>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</si>
  <si>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</si>
  <si>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</si>
  <si>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</si>
  <si>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</si>
  <si>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</si>
  <si>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</si>
  <si>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</si>
  <si>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</si>
  <si>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</si>
  <si>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</si>
  <si>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</si>
  <si>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</si>
  <si>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</si>
  <si>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</si>
  <si>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</si>
  <si>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</si>
  <si>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</si>
  <si>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</si>
  <si>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</si>
  <si>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</si>
  <si>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</si>
  <si>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</si>
  <si>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</si>
  <si>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</si>
  <si>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</si>
  <si>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</si>
  <si>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</si>
  <si>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</si>
  <si>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</si>
  <si>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</si>
  <si>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</si>
  <si>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</si>
  <si>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</si>
  <si>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</si>
  <si>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</si>
  <si>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</si>
  <si>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</si>
  <si>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</si>
  <si>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</si>
  <si>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</si>
  <si>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</si>
  <si>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</si>
  <si>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</si>
  <si>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</si>
  <si>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</si>
  <si>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</si>
  <si>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</si>
  <si>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</si>
  <si>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</si>
  <si>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</si>
  <si>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</si>
  <si>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</si>
  <si>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</si>
  <si>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</si>
  <si>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</si>
  <si>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</si>
  <si>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</si>
  <si>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</si>
  <si>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</si>
  <si>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</si>
  <si>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</si>
  <si>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</si>
  <si>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</si>
  <si>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</si>
  <si>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</si>
  <si>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</si>
  <si>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</si>
  <si>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</si>
  <si>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</si>
  <si>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</si>
  <si>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</si>
  <si>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</si>
  <si>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</si>
  <si>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</si>
  <si>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</si>
  <si>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</si>
  <si>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</si>
  <si>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</si>
  <si>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</si>
  <si>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</si>
  <si>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</si>
  <si>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</si>
  <si>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</si>
  <si>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</si>
  <si>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</si>
  <si>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</si>
  <si>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</si>
  <si>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</si>
  <si>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</si>
  <si>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</si>
  <si>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</si>
  <si>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</si>
  <si>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</si>
  <si>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</si>
  <si>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</si>
  <si>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</si>
  <si>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</si>
  <si>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</si>
  <si>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</si>
  <si>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</si>
  <si>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</si>
  <si>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</si>
  <si>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</si>
  <si>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</si>
  <si>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</si>
  <si>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</si>
  <si>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</si>
  <si>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</si>
  <si>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</si>
  <si>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</si>
  <si>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</si>
  <si>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</si>
  <si>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</si>
  <si>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</si>
  <si>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</si>
  <si>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</si>
  <si>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</si>
  <si>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</si>
  <si>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</si>
  <si>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</si>
  <si>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</si>
  <si>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</si>
  <si>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</si>
  <si>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</si>
  <si>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</si>
  <si>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</si>
  <si>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</si>
  <si>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</si>
  <si>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</si>
  <si>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</si>
  <si>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</si>
  <si>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</si>
  <si>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</si>
  <si>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</si>
  <si>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</si>
  <si>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</si>
  <si>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</si>
  <si>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</si>
  <si>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</si>
  <si>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</si>
  <si>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</si>
  <si>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</si>
  <si>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</si>
  <si>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</si>
  <si>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</si>
  <si>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</si>
  <si>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</si>
  <si>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</si>
  <si>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</si>
  <si>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</si>
  <si>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</si>
  <si>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</si>
  <si>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</si>
  <si>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</si>
  <si>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</si>
  <si>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</si>
  <si>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</si>
  <si>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</si>
  <si>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</si>
  <si>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</si>
  <si>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</si>
  <si>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</si>
  <si>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</si>
  <si>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</si>
  <si>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</si>
  <si>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</si>
  <si>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</si>
  <si>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</si>
  <si>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</si>
  <si>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</si>
  <si>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</si>
  <si>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</si>
  <si>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</si>
  <si>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</si>
  <si>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</si>
  <si>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</si>
  <si>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</si>
  <si>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</si>
  <si>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</si>
  <si>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</si>
  <si>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</si>
  <si>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</si>
  <si>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</si>
  <si>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</si>
  <si>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</si>
  <si>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</si>
  <si>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</si>
  <si>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</si>
  <si>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</si>
  <si>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</si>
  <si>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</si>
  <si>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</si>
  <si>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</si>
  <si>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</si>
  <si>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</si>
  <si>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</si>
  <si>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</si>
  <si>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</si>
  <si>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</si>
  <si>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</si>
  <si>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</si>
  <si>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</si>
  <si>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</si>
  <si>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</si>
  <si>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</si>
  <si>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</si>
  <si>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</si>
  <si>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</si>
  <si>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</si>
  <si>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</si>
  <si>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</si>
  <si>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</si>
  <si>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</si>
  <si>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</si>
  <si>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</si>
  <si>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</si>
  <si>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</si>
  <si>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</si>
  <si>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</si>
  <si>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</si>
  <si>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</si>
  <si>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</si>
  <si>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</si>
  <si>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</si>
  <si>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</si>
  <si>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</si>
  <si>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</si>
  <si>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</si>
  <si>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</si>
  <si>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</si>
  <si>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</si>
  <si>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</si>
  <si>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</si>
  <si>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</si>
  <si>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</si>
  <si>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</si>
  <si>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</si>
  <si>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</si>
  <si>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</si>
  <si>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</si>
  <si>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</si>
  <si>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</si>
  <si>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</si>
  <si>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</si>
  <si>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</si>
  <si>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</si>
  <si>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</si>
  <si>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</si>
  <si>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</si>
  <si>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</si>
  <si>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</si>
  <si>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</si>
  <si>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</si>
  <si>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</si>
  <si>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</si>
  <si>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</si>
  <si>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</si>
  <si>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</si>
  <si>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</si>
  <si>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</si>
  <si>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</si>
  <si>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</si>
  <si>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</si>
  <si>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</si>
  <si>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</si>
  <si>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</si>
  <si>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</si>
  <si>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</si>
  <si>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</si>
  <si>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</si>
  <si>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</si>
  <si>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</si>
  <si>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</si>
  <si>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</si>
  <si>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</si>
  <si>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</si>
  <si>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</si>
  <si>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</si>
  <si>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</si>
  <si>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</si>
  <si>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</si>
  <si>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</si>
  <si>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</si>
  <si>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</si>
  <si>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</si>
  <si>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</si>
  <si>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</si>
  <si>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</si>
  <si>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</si>
  <si>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</si>
  <si>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</si>
  <si>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</si>
  <si>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</si>
  <si>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</si>
  <si>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</si>
  <si>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</si>
  <si>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</si>
  <si>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</si>
  <si>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</si>
  <si>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</si>
  <si>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</si>
  <si>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</si>
  <si>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</si>
  <si>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</si>
  <si>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</si>
  <si>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</si>
  <si>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</si>
  <si>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</si>
  <si>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</si>
  <si>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</si>
  <si>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</si>
  <si>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</si>
  <si>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</si>
  <si>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</si>
  <si>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</si>
  <si>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</si>
  <si>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</si>
  <si>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</si>
  <si>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</si>
  <si>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</si>
  <si>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</si>
  <si>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</si>
  <si>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</si>
  <si>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</si>
  <si>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</si>
  <si>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</si>
  <si>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</si>
  <si>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</si>
  <si>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</si>
  <si>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</si>
  <si>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</si>
  <si>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</si>
  <si>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</si>
  <si>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</si>
  <si>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</si>
  <si>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</si>
  <si>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</si>
  <si>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</si>
  <si>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</si>
  <si>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</si>
  <si>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</si>
  <si>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</si>
  <si>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</si>
  <si>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</si>
  <si>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</si>
  <si>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</si>
  <si>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</si>
  <si>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</si>
  <si>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</si>
  <si>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</si>
  <si>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</si>
  <si>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</si>
  <si>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</si>
  <si>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</si>
  <si>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</si>
  <si>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</si>
  <si>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</si>
  <si>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</si>
  <si>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</si>
  <si>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</si>
  <si>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</si>
  <si>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</si>
  <si>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</si>
  <si>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</si>
  <si>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</si>
  <si>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</si>
  <si>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</si>
  <si>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</si>
  <si>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</si>
  <si>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</si>
  <si>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</si>
  <si>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</si>
  <si>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</si>
  <si>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</si>
  <si>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</si>
  <si>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</si>
  <si>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</si>
  <si>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</si>
  <si>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</si>
  <si>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</si>
  <si>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</si>
  <si>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</si>
  <si>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</si>
  <si>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</si>
  <si>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</si>
  <si>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</si>
  <si>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</si>
  <si>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</si>
  <si>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</si>
  <si>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</si>
  <si>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</si>
  <si>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</si>
  <si>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</si>
  <si>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</si>
  <si>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</si>
  <si>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</si>
  <si>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</si>
  <si>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</si>
  <si>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</si>
  <si>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</si>
  <si>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</si>
  <si>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</si>
  <si>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</si>
  <si>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</si>
  <si>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</si>
  <si>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</si>
  <si>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</si>
  <si>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</si>
  <si>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</si>
  <si>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</si>
  <si>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</si>
  <si>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</si>
  <si>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</si>
  <si>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</si>
  <si>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</si>
  <si>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</si>
  <si>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</si>
  <si>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</si>
  <si>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</si>
  <si>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</si>
  <si>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</si>
  <si>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</si>
  <si>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</si>
  <si>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</si>
  <si>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</si>
  <si>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</si>
  <si>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</si>
  <si>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</si>
  <si>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</si>
  <si>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</si>
  <si>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</si>
  <si>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</si>
  <si>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</si>
  <si>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</si>
  <si>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</si>
  <si>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</si>
  <si>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</si>
  <si>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</si>
  <si>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</si>
  <si>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</si>
  <si>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</si>
  <si>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</si>
  <si>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</si>
  <si>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</si>
  <si>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</si>
  <si>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</si>
  <si>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</si>
  <si>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</si>
  <si>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</si>
  <si>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</si>
  <si>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</si>
  <si>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</si>
  <si>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</si>
  <si>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</si>
  <si>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</si>
  <si>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</si>
  <si>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</si>
  <si>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</si>
  <si>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</si>
  <si>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</si>
  <si>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</si>
  <si>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</si>
  <si>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</si>
  <si>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</si>
  <si>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</si>
  <si>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</si>
  <si>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</si>
  <si>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</si>
  <si>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</si>
  <si>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</si>
  <si>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</si>
  <si>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</si>
  <si>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</si>
  <si>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</si>
  <si>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</si>
  <si>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</si>
  <si>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</si>
  <si>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</si>
  <si>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</si>
  <si>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</si>
  <si>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</si>
  <si>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</si>
  <si>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</si>
  <si>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</si>
  <si>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</si>
  <si>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</si>
  <si>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</si>
  <si>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</si>
  <si>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</si>
  <si>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</si>
  <si>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</si>
  <si>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</si>
  <si>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</si>
  <si>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</si>
  <si>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</si>
  <si>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</si>
  <si>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</si>
  <si>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</si>
  <si>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</si>
  <si>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</si>
  <si>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</si>
  <si>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</si>
  <si>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</si>
  <si>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</si>
  <si>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</si>
  <si>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</si>
  <si>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</si>
  <si>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</si>
  <si>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</si>
  <si>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</si>
  <si>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</si>
  <si>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</si>
  <si>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</si>
  <si>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</si>
  <si>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</si>
  <si>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</si>
  <si>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</si>
  <si>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</si>
  <si>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</si>
  <si>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</si>
  <si>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</si>
  <si>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</si>
  <si>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</si>
  <si>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</si>
  <si>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</si>
  <si>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</si>
  <si>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</si>
  <si>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</si>
  <si>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</si>
  <si>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</si>
  <si>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</si>
  <si>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</si>
  <si>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</si>
  <si>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</si>
  <si>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</si>
  <si>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</si>
  <si>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</si>
  <si>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</si>
  <si>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</si>
  <si>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</si>
  <si>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</si>
  <si>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</si>
  <si>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</si>
  <si>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</si>
  <si>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</si>
  <si>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</si>
  <si>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</si>
  <si>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</si>
  <si>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</si>
  <si>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</si>
  <si>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</si>
  <si>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</si>
  <si>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</si>
  <si>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</si>
  <si>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</si>
  <si>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</si>
  <si>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</si>
  <si>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</si>
  <si>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</si>
  <si>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</si>
  <si>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</si>
  <si>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</si>
  <si>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</si>
  <si>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</si>
  <si>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</si>
  <si>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</si>
  <si>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</si>
  <si>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</si>
  <si>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</si>
  <si>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</si>
  <si>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</si>
  <si>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</si>
  <si>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</si>
  <si>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</si>
  <si>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</si>
  <si>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</si>
  <si>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</si>
  <si>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</si>
  <si>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</si>
  <si>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</si>
  <si>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</si>
  <si>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</si>
  <si>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</si>
  <si>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</si>
  <si>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</si>
  <si>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</si>
  <si>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</si>
  <si>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</si>
  <si>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</si>
  <si>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</si>
  <si>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</si>
  <si>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</si>
  <si>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</si>
  <si>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</si>
  <si>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</si>
  <si>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</si>
  <si>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</si>
  <si>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</si>
  <si>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</si>
  <si>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</si>
  <si>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</si>
  <si>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</si>
  <si>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</si>
  <si>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</si>
  <si>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</si>
  <si>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</si>
  <si>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</si>
  <si>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</si>
  <si>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</si>
  <si>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</si>
  <si>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</si>
  <si>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</si>
  <si>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</si>
  <si>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</si>
  <si>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</si>
  <si>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</si>
  <si>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</si>
  <si>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</si>
  <si>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</si>
  <si>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</si>
  <si>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</si>
  <si>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</si>
  <si>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</si>
  <si>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</si>
  <si>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</si>
  <si>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</si>
  <si>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</si>
  <si>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</si>
  <si>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</si>
  <si>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</si>
  <si>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</si>
  <si>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</si>
  <si>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</si>
  <si>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</si>
  <si>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</si>
  <si>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</si>
  <si>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</si>
  <si>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</si>
  <si>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</si>
  <si>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</si>
  <si>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</si>
  <si>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</si>
  <si>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</si>
  <si>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</si>
  <si>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</si>
  <si>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</si>
  <si>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</si>
  <si>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</si>
  <si>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</si>
  <si>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</si>
  <si>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</si>
  <si>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</si>
  <si>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</si>
  <si>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</si>
  <si>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</si>
  <si>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</si>
  <si>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</si>
  <si>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</si>
  <si>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</si>
  <si>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</si>
  <si>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</si>
  <si>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</si>
  <si>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</si>
  <si>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</si>
  <si>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</si>
  <si>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</si>
  <si>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</si>
  <si>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</si>
  <si>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</si>
  <si>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</si>
  <si>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</si>
  <si>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</si>
  <si>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</si>
  <si>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</si>
  <si>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</si>
  <si>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</si>
  <si>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</si>
  <si>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</si>
  <si>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</si>
  <si>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</si>
  <si>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</si>
  <si>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</si>
  <si>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</si>
  <si>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</si>
  <si>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</si>
  <si>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</si>
  <si>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</si>
  <si>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</si>
  <si>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</si>
  <si>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</si>
  <si>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</si>
  <si>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</si>
  <si>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</si>
  <si>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</si>
  <si>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</si>
  <si>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</si>
  <si>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</si>
  <si>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</si>
  <si>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</si>
  <si>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</si>
  <si>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</si>
  <si>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</si>
  <si>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</si>
  <si>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</si>
  <si>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</si>
  <si>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</si>
  <si>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</si>
  <si>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</si>
  <si>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</si>
  <si>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</si>
  <si>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</si>
  <si>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</si>
  <si>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</si>
  <si>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</si>
  <si>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</si>
  <si>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</si>
  <si>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</si>
  <si>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</si>
  <si>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</si>
  <si>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</si>
  <si>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</si>
  <si>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</si>
  <si>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</si>
  <si>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</si>
  <si>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</si>
  <si>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</si>
  <si>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</si>
  <si>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</si>
  <si>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</si>
  <si>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</si>
  <si>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</si>
  <si>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</si>
  <si>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</si>
  <si>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</si>
  <si>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</si>
  <si>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</si>
  <si>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</si>
  <si>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</si>
  <si>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</si>
  <si>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</si>
  <si>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</si>
  <si>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</si>
  <si>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</si>
  <si>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</si>
  <si>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</si>
  <si>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</si>
  <si>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</si>
  <si>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</si>
  <si>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</si>
  <si>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</si>
  <si>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</si>
  <si>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</si>
  <si>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</si>
  <si>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</si>
  <si>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</si>
  <si>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</si>
  <si>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</si>
  <si>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</si>
  <si>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</si>
  <si>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</si>
  <si>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</si>
  <si>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</si>
  <si>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</si>
  <si>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</si>
  <si>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</si>
  <si>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</si>
  <si>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</si>
  <si>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</si>
  <si>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</si>
  <si>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</si>
  <si>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</si>
  <si>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</si>
  <si>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</si>
  <si>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</si>
  <si>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</si>
  <si>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</si>
  <si>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</si>
  <si>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</si>
  <si>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</si>
  <si>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</si>
  <si>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</si>
  <si>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</si>
  <si>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</si>
  <si>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</si>
  <si>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</si>
  <si>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</si>
  <si>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</si>
  <si>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</si>
  <si>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</si>
  <si>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</si>
  <si>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</si>
  <si>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</si>
  <si>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</si>
  <si>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</si>
  <si>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</si>
  <si>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</si>
  <si>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</si>
  <si>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</si>
  <si>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</si>
  <si>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</si>
  <si>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</si>
  <si>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</si>
  <si>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</si>
  <si>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</si>
  <si>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</si>
  <si>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</si>
  <si>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</si>
  <si>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</si>
  <si>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</si>
  <si>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</si>
  <si>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</si>
  <si>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</si>
  <si>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</si>
  <si>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</si>
  <si>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</si>
  <si>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</si>
  <si>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</si>
  <si>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</si>
  <si>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</si>
  <si>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</si>
  <si>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</si>
  <si>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</si>
  <si>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</si>
  <si>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</si>
  <si>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</si>
  <si>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</si>
  <si>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</si>
  <si>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</si>
  <si>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</si>
  <si>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</si>
  <si>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</si>
  <si>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</si>
  <si>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</si>
  <si>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</si>
  <si>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</si>
  <si>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</si>
  <si>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</si>
  <si>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</si>
  <si>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</si>
  <si>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</si>
  <si>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</si>
  <si>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</si>
  <si>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</si>
  <si>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</si>
  <si>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</si>
  <si>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</si>
  <si>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</si>
  <si>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</si>
  <si>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</si>
  <si>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</si>
  <si>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</si>
  <si>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</si>
  <si>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</si>
  <si>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</si>
  <si>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</si>
  <si>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</si>
  <si>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</si>
  <si>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</si>
  <si>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</si>
  <si>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</si>
  <si>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</si>
  <si>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</si>
  <si>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</si>
  <si>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</si>
  <si>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</si>
  <si>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</si>
  <si>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</si>
  <si>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</si>
  <si>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</si>
  <si>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</si>
  <si>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</si>
  <si>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</si>
  <si>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</si>
  <si>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</si>
  <si>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</si>
  <si>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</si>
  <si>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</si>
  <si>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</si>
  <si>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</si>
  <si>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</si>
  <si>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</si>
  <si>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</si>
  <si>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</si>
  <si>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</si>
  <si>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</si>
  <si>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</si>
  <si>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</si>
  <si>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</si>
  <si>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</si>
  <si>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</si>
  <si>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</si>
  <si>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</si>
  <si>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</si>
  <si>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</si>
  <si>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</si>
  <si>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</si>
  <si>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</si>
  <si>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</si>
  <si>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</si>
  <si>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</si>
  <si>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</si>
  <si>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</si>
  <si>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</si>
  <si>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</si>
  <si>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</si>
  <si>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</si>
  <si>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</si>
  <si>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</si>
  <si>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</si>
  <si>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</si>
  <si>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</si>
  <si>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</si>
  <si>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</si>
  <si>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</si>
  <si>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</si>
  <si>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</si>
  <si>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</si>
  <si>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</si>
  <si>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</si>
  <si>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</si>
  <si>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</si>
  <si>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</si>
  <si>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</si>
  <si>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</si>
  <si>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</si>
  <si>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</si>
  <si>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</si>
  <si>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</si>
  <si>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</si>
  <si>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</si>
  <si>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</si>
  <si>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</si>
  <si>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</si>
  <si>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</si>
  <si>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</si>
  <si>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</si>
  <si>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</si>
  <si>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</si>
  <si>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</si>
  <si>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</si>
  <si>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</si>
  <si>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</si>
  <si>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</si>
  <si>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</si>
  <si>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</si>
  <si>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</si>
  <si>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</si>
  <si>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</si>
  <si>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</si>
  <si>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</si>
  <si>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</si>
  <si>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</si>
  <si>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</si>
  <si>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</si>
  <si>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</si>
  <si>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</si>
  <si>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</si>
  <si>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</si>
  <si>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</si>
  <si>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</si>
  <si>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</si>
  <si>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</si>
  <si>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</si>
  <si>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</si>
  <si>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</si>
  <si>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</si>
  <si>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</si>
  <si>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</si>
  <si>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</si>
  <si>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</si>
  <si>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</si>
  <si>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</si>
  <si>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</si>
  <si>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</si>
  <si>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</si>
  <si>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</si>
  <si>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</si>
  <si>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</si>
  <si>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</si>
  <si>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</si>
  <si>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</si>
  <si>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</si>
  <si>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</si>
  <si>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</si>
  <si>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</si>
  <si>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</si>
  <si>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</si>
  <si>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</si>
  <si>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</si>
  <si>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</si>
  <si>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</si>
  <si>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</si>
  <si>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</si>
  <si>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</si>
  <si>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</si>
  <si>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</si>
  <si>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</si>
  <si>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</si>
  <si>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</si>
  <si>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</si>
  <si>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</si>
  <si>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</si>
  <si>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</si>
  <si>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</si>
  <si>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</si>
  <si>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</si>
  <si>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</si>
  <si>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</si>
  <si>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</si>
  <si>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</si>
  <si>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</si>
  <si>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</si>
  <si>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</si>
  <si>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</si>
  <si>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</si>
  <si>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</si>
  <si>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</si>
  <si>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</si>
  <si>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</si>
  <si>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</si>
  <si>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</si>
  <si>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</si>
  <si>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</si>
  <si>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</si>
  <si>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</si>
  <si>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</si>
  <si>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</si>
  <si>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</si>
  <si>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</si>
  <si>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</si>
  <si>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</si>
  <si>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</si>
  <si>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</si>
  <si>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</si>
  <si>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</si>
  <si>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</si>
  <si>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</si>
  <si>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</si>
  <si>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</si>
  <si>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</si>
  <si>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</si>
  <si>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</si>
  <si>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</si>
  <si>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</si>
  <si>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</si>
  <si>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</si>
  <si>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</si>
  <si>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</si>
  <si>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</si>
  <si>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</si>
  <si>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</si>
  <si>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</si>
  <si>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</si>
  <si>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</si>
  <si>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</si>
  <si>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</si>
  <si>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</si>
  <si>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</si>
  <si>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</si>
  <si>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</si>
  <si>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</si>
  <si>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</si>
  <si>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</si>
  <si>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</si>
  <si>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</si>
  <si>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</si>
  <si>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</si>
  <si>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</si>
  <si>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</si>
  <si>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</si>
  <si>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</si>
  <si>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</si>
  <si>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</si>
  <si>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</si>
  <si>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</si>
  <si>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</si>
  <si>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</si>
  <si>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</si>
  <si>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</si>
  <si>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</si>
  <si>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</si>
  <si>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</si>
  <si>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</si>
  <si>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</si>
  <si>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</si>
  <si>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</si>
  <si>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</si>
  <si>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</si>
  <si>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</si>
  <si>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</si>
  <si>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</si>
  <si>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</si>
  <si>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</si>
  <si>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</si>
  <si>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</si>
  <si>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</si>
  <si>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</si>
  <si>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</si>
  <si>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</si>
  <si>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</si>
  <si>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</si>
  <si>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</si>
  <si>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</si>
  <si>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</si>
  <si>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</si>
  <si>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</si>
  <si>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</si>
  <si>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</si>
  <si>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</si>
  <si>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</si>
  <si>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</si>
  <si>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</si>
  <si>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</si>
  <si>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</si>
  <si>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</si>
  <si>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</si>
  <si>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</si>
  <si>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</si>
  <si>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</si>
  <si>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</si>
  <si>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</si>
  <si>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</si>
  <si>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</si>
  <si>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</si>
  <si>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</si>
  <si>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</si>
  <si>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</si>
  <si>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</si>
  <si>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</si>
  <si>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</si>
  <si>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</si>
  <si>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</si>
  <si>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</si>
  <si>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</si>
  <si>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</si>
  <si>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</si>
  <si>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</si>
  <si>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</si>
  <si>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</si>
  <si>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</si>
  <si>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</si>
  <si>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</si>
  <si>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</si>
  <si>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</si>
  <si>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</si>
  <si>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</si>
  <si>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</si>
  <si>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</si>
  <si>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</si>
  <si>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</si>
  <si>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</si>
  <si>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</si>
  <si>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</si>
  <si>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</si>
  <si>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</si>
  <si>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</si>
  <si>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</si>
  <si>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</si>
  <si>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</si>
  <si>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</si>
  <si>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</si>
  <si>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</si>
  <si>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</si>
  <si>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</si>
  <si>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</si>
  <si>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</si>
  <si>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</si>
  <si>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</si>
  <si>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</si>
  <si>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</si>
  <si>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</si>
  <si>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</si>
  <si>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</si>
  <si>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</si>
  <si>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</si>
  <si>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</si>
  <si>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</si>
  <si>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</si>
  <si>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</si>
  <si>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</si>
  <si>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</si>
  <si>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</si>
  <si>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</si>
  <si>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</si>
  <si>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</si>
  <si>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</si>
  <si>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</si>
  <si>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</si>
  <si>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</si>
  <si>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</si>
  <si>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</si>
  <si>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</si>
  <si>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</si>
  <si>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</si>
  <si>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</si>
  <si>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</si>
  <si>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</si>
  <si>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</si>
  <si>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</si>
  <si>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</si>
  <si>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</si>
  <si>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</si>
  <si>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</si>
  <si>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</si>
  <si>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</si>
  <si>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</si>
  <si>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</si>
  <si>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</si>
  <si>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</si>
  <si>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</si>
  <si>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</si>
  <si>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</si>
  <si>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</si>
  <si>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</si>
  <si>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</si>
  <si>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</si>
  <si>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</si>
  <si>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</si>
  <si>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</si>
  <si>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</si>
  <si>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</si>
  <si>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</si>
  <si>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</si>
  <si>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</si>
  <si>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</si>
  <si>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</si>
  <si>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</si>
  <si>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</si>
  <si>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</si>
  <si>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</si>
  <si>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</si>
  <si>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</si>
  <si>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</si>
  <si>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</si>
  <si>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</si>
  <si>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</si>
  <si>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</si>
  <si>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</si>
  <si>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</si>
  <si>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</si>
  <si>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</si>
  <si>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</si>
  <si>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</si>
  <si>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</si>
  <si>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</si>
  <si>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</si>
  <si>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</si>
  <si>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</si>
  <si>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</si>
  <si>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</si>
  <si>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</si>
  <si>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</si>
  <si>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</si>
  <si>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</si>
  <si>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</si>
  <si>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</si>
  <si>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</si>
  <si>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</si>
  <si>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</si>
  <si>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</si>
  <si>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</si>
  <si>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</si>
  <si>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</si>
  <si>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</si>
  <si>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</si>
  <si>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</si>
  <si>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</si>
  <si>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</si>
  <si>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</si>
  <si>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</si>
  <si>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</si>
  <si>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</si>
  <si>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</si>
  <si>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</si>
  <si>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</si>
  <si>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</si>
  <si>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</si>
  <si>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</si>
  <si>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</si>
  <si>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</si>
  <si>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</si>
  <si>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</si>
  <si>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</si>
  <si>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</si>
  <si>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</si>
  <si>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</si>
  <si>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</si>
  <si>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</si>
  <si>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</si>
  <si>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</si>
  <si>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</si>
  <si>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</si>
  <si>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</si>
  <si>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</si>
  <si>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</si>
  <si>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</si>
  <si>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</si>
  <si>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</si>
  <si>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</si>
  <si>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</si>
  <si>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</si>
  <si>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</si>
  <si>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</si>
  <si>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</si>
  <si>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</si>
  <si>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</si>
  <si>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</si>
  <si>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</si>
  <si>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</si>
  <si>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</si>
  <si>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</si>
  <si>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</si>
  <si>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</si>
  <si>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</si>
  <si>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</si>
  <si>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</si>
  <si>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</si>
  <si>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</si>
  <si>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</si>
  <si>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</si>
  <si>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</si>
  <si>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</si>
  <si>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</si>
  <si>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</si>
  <si>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</si>
  <si>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</si>
  <si>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</si>
  <si>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</si>
  <si>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</si>
  <si>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</si>
  <si>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</si>
  <si>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</si>
  <si>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</si>
  <si>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</si>
  <si>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</si>
  <si>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</si>
  <si>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</si>
  <si>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</si>
  <si>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</si>
  <si>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</si>
  <si>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</si>
  <si>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</si>
  <si>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</si>
  <si>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</si>
  <si>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</si>
  <si>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</si>
  <si>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</si>
  <si>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</si>
  <si>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</si>
  <si>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</si>
  <si>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</si>
  <si>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</si>
  <si>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</si>
  <si>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</si>
  <si>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</si>
  <si>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</si>
  <si>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</si>
  <si>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</si>
  <si>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</si>
  <si>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</si>
  <si>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</si>
  <si>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</si>
  <si>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</si>
  <si>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</si>
  <si>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</si>
  <si>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</si>
  <si>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</si>
  <si>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</si>
  <si>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</si>
  <si>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</si>
  <si>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</si>
  <si>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</si>
  <si>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</si>
  <si>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</si>
  <si>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</si>
  <si>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</si>
  <si>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</si>
  <si>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</si>
  <si>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</si>
  <si>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</si>
  <si>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</si>
  <si>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</si>
  <si>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</si>
  <si>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</si>
  <si>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</si>
  <si>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</si>
  <si>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</si>
  <si>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</si>
  <si>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</si>
  <si>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</si>
  <si>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</si>
  <si>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</si>
  <si>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</si>
  <si>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</si>
  <si>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</si>
  <si>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</si>
  <si>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</si>
  <si>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</si>
  <si>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</si>
  <si>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</si>
  <si>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</si>
  <si>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</si>
  <si>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</si>
  <si>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</si>
  <si>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</si>
  <si>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</si>
  <si>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</si>
  <si>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</si>
  <si>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</si>
  <si>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</si>
  <si>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</si>
  <si>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</si>
  <si>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</si>
  <si>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</si>
  <si>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</si>
  <si>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</si>
  <si>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</si>
  <si>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</si>
  <si>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</si>
  <si>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</si>
  <si>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</si>
  <si>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</si>
  <si>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</si>
  <si>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</si>
  <si>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</si>
  <si>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</si>
  <si>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</si>
  <si>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</si>
  <si>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</si>
  <si>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</si>
  <si>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</si>
  <si>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</si>
  <si>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</si>
  <si>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</si>
  <si>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</si>
  <si>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</si>
  <si>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</si>
  <si>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</si>
  <si>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</si>
  <si>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</si>
  <si>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</si>
  <si>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</si>
  <si>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</si>
  <si>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</si>
  <si>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</si>
  <si>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</si>
  <si>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</si>
  <si>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</si>
  <si>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</si>
  <si>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</si>
  <si>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</si>
  <si>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</si>
  <si>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</si>
  <si>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</si>
  <si>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</si>
  <si>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</si>
  <si>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</si>
  <si>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</si>
  <si>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</si>
  <si>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</si>
  <si>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</si>
  <si>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</si>
  <si>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</si>
  <si>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</si>
  <si>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</si>
  <si>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</si>
  <si>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</si>
  <si>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</si>
  <si>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</si>
  <si>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</si>
  <si>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</si>
  <si>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</si>
  <si>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</si>
  <si>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</si>
  <si>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</si>
  <si>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</si>
  <si>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</si>
  <si>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</si>
  <si>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</si>
  <si>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</si>
  <si>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</si>
  <si>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</si>
  <si>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</si>
  <si>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</si>
  <si>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</si>
  <si>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</si>
  <si>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</si>
  <si>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</si>
  <si>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</si>
  <si>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</si>
  <si>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</si>
  <si>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</si>
  <si>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</si>
  <si>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</si>
  <si>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</si>
  <si>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</si>
  <si>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</si>
  <si>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</si>
  <si>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</si>
  <si>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</si>
  <si>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</si>
  <si>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</si>
  <si>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</si>
  <si>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</si>
  <si>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</si>
  <si>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</si>
  <si>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</si>
  <si>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</si>
  <si>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</si>
  <si>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</si>
  <si>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</si>
  <si>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</si>
  <si>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</si>
  <si>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</si>
  <si>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</si>
  <si>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</si>
  <si>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</si>
  <si>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</si>
  <si>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</si>
  <si>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</si>
  <si>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</si>
  <si>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</si>
  <si>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</si>
  <si>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</si>
  <si>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</si>
  <si>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</si>
  <si>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</si>
  <si>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</si>
  <si>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</si>
  <si>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</si>
  <si>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</si>
  <si>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</si>
  <si>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</si>
  <si>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</si>
  <si>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</si>
  <si>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</si>
  <si>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</si>
  <si>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</si>
  <si>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</si>
  <si>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</si>
  <si>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</si>
  <si>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</si>
  <si>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</si>
  <si>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</si>
  <si>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</si>
  <si>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</si>
  <si>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</si>
  <si>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</si>
  <si>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</si>
  <si>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</si>
  <si>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</si>
  <si>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</si>
  <si>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</si>
  <si>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</si>
  <si>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</si>
  <si>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</si>
  <si>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</si>
  <si>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</si>
  <si>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</si>
  <si>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</si>
  <si>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</si>
  <si>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</si>
  <si>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</si>
  <si>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</si>
  <si>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</si>
  <si>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</si>
  <si>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</si>
  <si>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</si>
  <si>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</si>
  <si>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</si>
  <si>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</si>
  <si>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</si>
  <si>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</si>
  <si>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</si>
  <si>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</si>
  <si>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</si>
  <si>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</si>
  <si>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</si>
  <si>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</si>
  <si>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</si>
  <si>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</si>
  <si>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</si>
  <si>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</si>
  <si>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</si>
  <si>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</si>
  <si>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</si>
  <si>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</si>
  <si>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</si>
  <si>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</si>
  <si>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</si>
  <si>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</si>
  <si>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</si>
  <si>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</si>
  <si>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</si>
  <si>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</si>
  <si>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</si>
  <si>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</si>
  <si>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</si>
  <si>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</si>
  <si>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</si>
  <si>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</si>
  <si>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</si>
  <si>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</si>
  <si>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</si>
  <si>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</si>
  <si>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</si>
  <si>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</si>
  <si>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</si>
  <si>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</si>
  <si>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</si>
  <si>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</si>
  <si>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</si>
  <si>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</si>
  <si>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</si>
  <si>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</si>
  <si>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</si>
  <si>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</si>
  <si>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</si>
  <si>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</si>
  <si>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</si>
  <si>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</si>
  <si>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</si>
  <si>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</si>
  <si>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</si>
  <si>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</si>
  <si>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</si>
  <si>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</si>
  <si>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</si>
  <si>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</si>
  <si>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</si>
  <si>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</si>
  <si>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</si>
  <si>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</si>
  <si>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</si>
  <si>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</si>
  <si>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</si>
  <si>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</si>
  <si>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</si>
  <si>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</si>
  <si>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</si>
  <si>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</si>
  <si>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</si>
  <si>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</si>
  <si>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</si>
  <si>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</si>
  <si>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</si>
  <si>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</si>
  <si>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</si>
  <si>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</si>
  <si>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</si>
  <si>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</si>
  <si>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</si>
  <si>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</si>
  <si>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</si>
  <si>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</si>
  <si>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</si>
  <si>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</si>
  <si>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</si>
  <si>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</si>
  <si>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</si>
  <si>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</si>
  <si>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</si>
  <si>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</si>
  <si>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</si>
  <si>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</si>
  <si>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</si>
  <si>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</si>
  <si>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</si>
  <si>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</si>
  <si>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</si>
  <si>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</si>
  <si>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</si>
  <si>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</si>
  <si>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</si>
  <si>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</si>
  <si>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</si>
  <si>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</si>
  <si>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</si>
  <si>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</si>
  <si>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</si>
  <si>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</si>
  <si>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</si>
  <si>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</si>
  <si>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</si>
  <si>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</si>
  <si>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</si>
  <si>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</si>
  <si>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</si>
  <si>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</si>
  <si>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</si>
  <si>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</si>
  <si>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</si>
  <si>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</si>
  <si>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</si>
  <si>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</si>
  <si>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</si>
  <si>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</si>
  <si>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</si>
  <si>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</si>
  <si>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</si>
  <si>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</si>
  <si>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</si>
  <si>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</si>
  <si>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</si>
  <si>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</si>
  <si>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</si>
  <si>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</si>
  <si>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</si>
  <si>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</si>
  <si>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</si>
  <si>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</si>
  <si>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</si>
  <si>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</si>
  <si>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</si>
  <si>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</si>
  <si>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</si>
  <si>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</si>
  <si>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</si>
  <si>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</si>
  <si>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</si>
  <si>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</si>
  <si>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</si>
  <si>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</si>
  <si>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</si>
  <si>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</si>
  <si>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</si>
  <si>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</si>
  <si>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</si>
  <si>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</si>
  <si>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</si>
  <si>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</si>
  <si>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</si>
  <si>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</si>
  <si>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</si>
  <si>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</si>
  <si>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</si>
  <si>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</si>
  <si>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</si>
  <si>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</si>
  <si>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</si>
  <si>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</si>
  <si>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</si>
  <si>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</si>
  <si>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</si>
  <si>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</si>
  <si>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</si>
  <si>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</si>
  <si>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</si>
  <si>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</si>
  <si>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</si>
  <si>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</si>
  <si>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</si>
  <si>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</si>
  <si>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</si>
  <si>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</si>
  <si>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</si>
  <si>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</si>
  <si>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</si>
  <si>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</si>
  <si>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</si>
  <si>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</si>
  <si>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</si>
  <si>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</si>
  <si>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</si>
  <si>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</si>
  <si>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</si>
  <si>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</si>
  <si>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</si>
  <si>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</si>
  <si>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</si>
  <si>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</si>
  <si>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</si>
  <si>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</si>
  <si>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</si>
  <si>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</si>
  <si>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</si>
  <si>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</si>
  <si>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</si>
  <si>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</si>
  <si>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</si>
  <si>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</si>
  <si>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</si>
  <si>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</si>
  <si>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</si>
  <si>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</si>
  <si>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</si>
  <si>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</si>
  <si>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</si>
  <si>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</si>
  <si>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</si>
  <si>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</si>
  <si>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</si>
  <si>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</si>
  <si>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</si>
  <si>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</si>
  <si>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</si>
  <si>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</si>
  <si>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</si>
  <si>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</si>
  <si>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</si>
  <si>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</si>
  <si>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</si>
  <si>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</si>
  <si>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</si>
  <si>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</si>
  <si>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</si>
  <si>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</si>
  <si>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</si>
  <si>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</si>
  <si>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</si>
  <si>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</si>
  <si>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</si>
  <si>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</si>
  <si>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</si>
  <si>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</si>
  <si>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</si>
  <si>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</si>
  <si>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</si>
  <si>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</si>
  <si>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</si>
  <si>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</si>
  <si>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</si>
  <si>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</si>
  <si>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</si>
  <si>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</si>
  <si>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</si>
  <si>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</si>
  <si>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</si>
  <si>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</si>
  <si>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</si>
  <si>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</si>
  <si>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</si>
  <si>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</si>
  <si>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</si>
  <si>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</si>
  <si>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</si>
  <si>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</si>
  <si>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</si>
  <si>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</si>
  <si>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</si>
  <si>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</si>
  <si>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</si>
  <si>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</si>
  <si>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</si>
  <si>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</si>
  <si>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</si>
  <si>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</si>
  <si>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</si>
  <si>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</si>
  <si>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</si>
  <si>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</si>
  <si>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</si>
  <si>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</si>
  <si>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</si>
  <si>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</si>
  <si>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</si>
  <si>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</si>
  <si>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</si>
  <si>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</si>
  <si>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</si>
  <si>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</si>
  <si>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</si>
  <si>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</si>
  <si>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</si>
  <si>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</si>
  <si>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</si>
  <si>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</si>
  <si>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</si>
  <si>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</si>
  <si>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</si>
  <si>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</si>
  <si>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</si>
  <si>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</si>
  <si>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</si>
  <si>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</si>
  <si>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</si>
  <si>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</si>
  <si>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</si>
  <si>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</si>
  <si>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</si>
  <si>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</si>
  <si>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</si>
  <si>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</si>
  <si>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</si>
  <si>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</si>
  <si>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</si>
  <si>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</si>
  <si>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</si>
  <si>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</si>
  <si>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</si>
  <si>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</si>
  <si>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</si>
  <si>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</si>
  <si>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</si>
  <si>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</si>
  <si>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</si>
  <si>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</si>
  <si>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</si>
  <si>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</si>
  <si>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</si>
  <si>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</si>
  <si>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</si>
  <si>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</si>
  <si>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</si>
  <si>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</si>
  <si>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</si>
  <si>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</si>
  <si>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</si>
  <si>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</si>
  <si>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</si>
  <si>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</si>
  <si>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</si>
  <si>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</si>
  <si>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</si>
  <si>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</si>
  <si>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</si>
  <si>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</si>
  <si>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</si>
  <si>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</si>
  <si>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</si>
  <si>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</si>
  <si>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</si>
  <si>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</si>
  <si>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</si>
  <si>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</si>
  <si>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</si>
  <si>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</si>
  <si>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</si>
  <si>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</si>
  <si>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</si>
  <si>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</si>
  <si>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</si>
  <si>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</si>
  <si>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</si>
  <si>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</si>
  <si>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</si>
  <si>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</si>
  <si>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</si>
  <si>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</si>
  <si>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</si>
  <si>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</si>
  <si>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</si>
  <si>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</si>
  <si>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</si>
  <si>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</si>
  <si>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</si>
  <si>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</si>
  <si>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</si>
  <si>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</si>
  <si>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</si>
  <si>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</si>
  <si>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</si>
  <si>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</si>
  <si>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</si>
  <si>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</si>
  <si>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</si>
  <si>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</si>
  <si>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</si>
  <si>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</si>
  <si>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</si>
  <si>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</si>
  <si>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</si>
  <si>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</si>
  <si>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</si>
  <si>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</si>
  <si>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</si>
  <si>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</si>
  <si>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</si>
  <si>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</si>
  <si>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</si>
  <si>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</si>
  <si>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</si>
  <si>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</si>
  <si>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</si>
  <si>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</si>
  <si>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</si>
  <si>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</si>
  <si>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</si>
  <si>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</si>
  <si>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</si>
  <si>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</si>
  <si>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</si>
  <si>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</si>
  <si>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</si>
  <si>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</si>
  <si>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</si>
  <si>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</si>
  <si>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</si>
  <si>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</si>
  <si>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</si>
  <si>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</si>
  <si>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</si>
  <si>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</si>
  <si>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</si>
  <si>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</si>
  <si>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</si>
  <si>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</si>
  <si>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</si>
  <si>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</si>
  <si>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</si>
  <si>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</si>
  <si>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</si>
  <si>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</si>
  <si>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</si>
  <si>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</si>
  <si>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</si>
  <si>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</si>
  <si>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</si>
  <si>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</si>
  <si>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</si>
  <si>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</si>
  <si>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</si>
  <si>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</si>
  <si>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</si>
  <si>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</si>
  <si>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</si>
  <si>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</si>
  <si>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</si>
  <si>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</si>
  <si>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</si>
  <si>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</si>
  <si>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</si>
  <si>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</si>
  <si>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</si>
  <si>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</si>
  <si>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</si>
  <si>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</si>
  <si>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</si>
  <si>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</si>
  <si>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</si>
  <si>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</si>
  <si>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</si>
  <si>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</si>
  <si>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</si>
  <si>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</si>
  <si>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</si>
  <si>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</si>
  <si>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</si>
  <si>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</si>
  <si>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</si>
  <si>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</si>
  <si>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</si>
  <si>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</si>
  <si>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</si>
  <si>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</si>
  <si>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</si>
  <si>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</si>
  <si>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</si>
  <si>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</si>
  <si>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</si>
  <si>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</si>
  <si>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</si>
  <si>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</si>
  <si>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</si>
  <si>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</si>
  <si>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</si>
  <si>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</si>
  <si>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</si>
  <si>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</si>
  <si>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</si>
  <si>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</si>
  <si>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</si>
  <si>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</si>
  <si>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</si>
  <si>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</si>
  <si>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</si>
  <si>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</si>
  <si>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</si>
  <si>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</si>
  <si>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</si>
  <si>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</si>
  <si>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</si>
  <si>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</si>
  <si>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</si>
  <si>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</si>
  <si>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</si>
  <si>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</si>
  <si>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</si>
  <si>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</si>
  <si>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</si>
  <si>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</si>
  <si>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</si>
  <si>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</si>
  <si>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</si>
  <si>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</si>
  <si>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</si>
  <si>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</si>
  <si>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</si>
  <si>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</si>
  <si>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</si>
  <si>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</si>
  <si>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</si>
  <si>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</si>
  <si>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</si>
  <si>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</si>
  <si>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</si>
  <si>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</si>
  <si>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</si>
  <si>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</si>
  <si>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</si>
  <si>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</si>
  <si>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</si>
  <si>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</si>
  <si>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</si>
  <si>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</si>
  <si>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</si>
  <si>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</si>
  <si>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</si>
  <si>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</si>
  <si>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</si>
  <si>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</si>
  <si>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</si>
  <si>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</si>
  <si>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</si>
  <si>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</si>
  <si>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</si>
  <si>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</si>
  <si>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</si>
  <si>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</si>
  <si>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</si>
  <si>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</si>
  <si>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</si>
  <si>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</si>
  <si>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</si>
  <si>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</si>
  <si>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</si>
  <si>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</si>
  <si>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</si>
  <si>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</si>
  <si>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</si>
  <si>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</si>
  <si>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</si>
  <si>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</si>
  <si>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</si>
  <si>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</si>
  <si>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</si>
  <si>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</si>
  <si>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</si>
  <si>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</si>
  <si>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</si>
  <si>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</si>
  <si>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</si>
  <si>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</si>
  <si>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</si>
  <si>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</si>
  <si>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</si>
  <si>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</si>
  <si>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</si>
  <si>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</si>
  <si>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</si>
  <si>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</si>
  <si>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</si>
  <si>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</si>
  <si>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</si>
  <si>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</si>
  <si>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</si>
  <si>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</si>
  <si>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</si>
  <si>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</si>
  <si>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</si>
  <si>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</si>
  <si>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</si>
  <si>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</si>
  <si>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</si>
  <si>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</si>
  <si>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</si>
  <si>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</si>
  <si>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</si>
  <si>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</si>
  <si>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</si>
  <si>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</si>
  <si>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</si>
  <si>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</si>
  <si>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</si>
  <si>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</si>
  <si>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</si>
  <si>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</si>
  <si>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</si>
  <si>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</si>
  <si>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</si>
  <si>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</si>
  <si>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</si>
  <si>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</si>
  <si>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</si>
  <si>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</si>
  <si>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</si>
  <si>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</si>
  <si>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</si>
  <si>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</si>
  <si>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</si>
  <si>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</si>
  <si>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</si>
  <si>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</si>
  <si>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</si>
  <si>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</si>
  <si>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</si>
  <si>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</si>
  <si>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</si>
  <si>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</si>
  <si>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</si>
  <si>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</si>
  <si>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</si>
  <si>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</si>
  <si>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</si>
  <si>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</si>
  <si>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</si>
  <si>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</si>
  <si>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</si>
  <si>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</si>
  <si>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</si>
  <si>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</si>
  <si>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</si>
  <si>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</si>
  <si>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</si>
  <si>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</si>
  <si>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</si>
  <si>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</si>
  <si>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</si>
  <si>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</si>
  <si>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</si>
  <si>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</si>
  <si>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</si>
  <si>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</si>
  <si>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</si>
  <si>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</si>
  <si>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</si>
  <si>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</si>
  <si>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</si>
  <si>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</si>
  <si>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</si>
  <si>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</si>
  <si>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</si>
  <si>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</si>
  <si>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</si>
  <si>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</si>
  <si>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</si>
  <si>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</si>
  <si>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</si>
  <si>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</si>
  <si>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</si>
  <si>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</si>
  <si>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</si>
  <si>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</si>
  <si>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</si>
  <si>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</si>
  <si>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</si>
  <si>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</si>
  <si>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</si>
  <si>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</si>
  <si>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</si>
  <si>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</si>
  <si>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</si>
  <si>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</si>
  <si>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</si>
  <si>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</si>
  <si>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</si>
  <si>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</si>
  <si>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</si>
  <si>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</si>
  <si>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</si>
  <si>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</si>
  <si>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</si>
  <si>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</si>
  <si>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</si>
  <si>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</si>
  <si>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</si>
  <si>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</si>
  <si>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</si>
  <si>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</si>
  <si>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</si>
  <si>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</si>
  <si>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</si>
  <si>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</si>
  <si>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</si>
  <si>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</si>
  <si>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</si>
  <si>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</si>
  <si>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</si>
  <si>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</si>
  <si>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</si>
  <si>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</si>
  <si>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</si>
  <si>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</si>
  <si>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</si>
  <si>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</si>
  <si>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</si>
  <si>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</si>
  <si>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</si>
  <si>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</si>
  <si>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</si>
  <si>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</si>
  <si>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</si>
  <si>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</si>
  <si>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</si>
  <si>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</si>
  <si>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</si>
  <si>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</si>
  <si>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</si>
  <si>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</si>
  <si>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</si>
  <si>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</si>
  <si>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</si>
  <si>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</si>
  <si>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</si>
  <si>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</si>
  <si>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</si>
  <si>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</si>
  <si>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</si>
  <si>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</si>
  <si>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</si>
  <si>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</si>
  <si>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</si>
  <si>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</si>
  <si>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</si>
  <si>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</si>
  <si>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</si>
  <si>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</si>
  <si>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</si>
  <si>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</si>
  <si>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</si>
  <si>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</si>
  <si>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</si>
  <si>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</si>
  <si>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</si>
  <si>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</si>
  <si>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</si>
  <si>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</si>
  <si>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</si>
  <si>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</si>
  <si>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</si>
  <si>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</si>
  <si>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</si>
  <si>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</si>
  <si>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</si>
  <si>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</si>
  <si>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</si>
  <si>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</si>
  <si>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</si>
  <si>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</si>
  <si>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</si>
  <si>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</si>
  <si>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</si>
  <si>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</si>
  <si>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</si>
  <si>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</si>
  <si>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</si>
  <si>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</si>
  <si>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</si>
  <si>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</si>
  <si>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</si>
  <si>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</si>
  <si>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</si>
  <si>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</si>
  <si>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</si>
  <si>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</si>
  <si>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</si>
  <si>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</si>
  <si>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</si>
  <si>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</si>
  <si>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</si>
  <si>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</si>
  <si>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</si>
  <si>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</si>
  <si>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</si>
  <si>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</si>
  <si>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</si>
  <si>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</si>
  <si>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</si>
  <si>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</si>
  <si>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</si>
  <si>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</si>
  <si>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</si>
  <si>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</si>
  <si>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</si>
  <si>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</si>
  <si>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</si>
  <si>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</si>
  <si>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</si>
  <si>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</si>
  <si>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</si>
  <si>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</si>
  <si>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</si>
  <si>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</si>
  <si>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</si>
  <si>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</si>
  <si>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</si>
  <si>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</si>
  <si>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</si>
  <si>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</si>
  <si>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</si>
  <si>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</si>
  <si>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</si>
  <si>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</si>
  <si>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</si>
  <si>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</si>
  <si>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</si>
  <si>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</si>
  <si>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</si>
  <si>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</si>
  <si>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</si>
  <si>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</si>
  <si>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</si>
  <si>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</si>
  <si>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</si>
  <si>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</si>
  <si>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</si>
  <si>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</si>
  <si>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</si>
  <si>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</si>
  <si>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</si>
  <si>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</si>
  <si>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</si>
  <si>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</si>
  <si>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</si>
  <si>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</si>
  <si>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</si>
  <si>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</si>
  <si>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</si>
  <si>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</si>
  <si>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</si>
  <si>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</si>
  <si>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</si>
  <si>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</si>
  <si>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</si>
  <si>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</si>
  <si>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</si>
  <si>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</si>
  <si>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</si>
  <si>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</si>
  <si>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</si>
  <si>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</si>
  <si>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</si>
  <si>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</si>
  <si>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</si>
  <si>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</si>
  <si>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</si>
  <si>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</si>
  <si>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</si>
  <si>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</si>
  <si>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</si>
  <si>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</si>
  <si>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</si>
  <si>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</si>
  <si>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</si>
  <si>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</si>
  <si>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</si>
  <si>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</si>
  <si>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</si>
  <si>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</si>
  <si>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</si>
  <si>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</si>
  <si>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</si>
  <si>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</si>
  <si>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</si>
  <si>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</si>
  <si>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</si>
  <si>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</si>
  <si>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</si>
  <si>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</si>
  <si>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</si>
  <si>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</si>
  <si>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</si>
  <si>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</si>
  <si>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</si>
  <si>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</si>
  <si>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</si>
  <si>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</si>
  <si>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</si>
  <si>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</si>
  <si>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</si>
  <si>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</si>
  <si>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</si>
  <si>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</si>
  <si>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</si>
  <si>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</si>
  <si>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</si>
  <si>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</si>
  <si>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</si>
  <si>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</si>
  <si>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</si>
  <si>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</si>
  <si>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</si>
  <si>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</si>
  <si>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</si>
  <si>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</si>
  <si>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</si>
  <si>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</si>
  <si>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</si>
  <si>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</si>
  <si>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</si>
  <si>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</si>
  <si>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</si>
  <si>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</si>
  <si>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</si>
  <si>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</si>
  <si>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</si>
  <si>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</si>
  <si>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</si>
  <si>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</si>
  <si>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</si>
  <si>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</si>
  <si>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</si>
  <si>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</si>
  <si>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</si>
  <si>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</si>
  <si>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</si>
  <si>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</si>
  <si>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</si>
  <si>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</si>
  <si>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</si>
  <si>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</si>
  <si>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</si>
  <si>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</si>
  <si>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</si>
  <si>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</si>
  <si>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</si>
  <si>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</si>
  <si>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</si>
  <si>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</si>
  <si>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</si>
  <si>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</si>
  <si>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</si>
  <si>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</si>
  <si>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</si>
  <si>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</si>
  <si>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</si>
  <si>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</si>
  <si>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</si>
  <si>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</si>
  <si>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</si>
  <si>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</si>
  <si>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</si>
  <si>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</si>
  <si>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</si>
  <si>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</si>
  <si>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</si>
  <si>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</si>
  <si>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</si>
  <si>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</si>
  <si>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</si>
  <si>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</si>
  <si>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</si>
  <si>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</si>
  <si>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</si>
  <si>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</si>
  <si>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</si>
  <si>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</si>
  <si>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</si>
  <si>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</si>
  <si>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</si>
  <si>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</si>
  <si>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</si>
  <si>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</si>
  <si>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</si>
  <si>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</si>
  <si>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</si>
  <si>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</si>
  <si>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</si>
  <si>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</si>
  <si>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</si>
  <si>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</si>
  <si>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</si>
  <si>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</si>
  <si>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</si>
  <si>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</si>
  <si>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</si>
  <si>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</si>
  <si>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</si>
  <si>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</si>
  <si>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</si>
  <si>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</si>
  <si>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</si>
  <si>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</si>
  <si>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</si>
  <si>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</si>
  <si>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</si>
  <si>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</si>
  <si>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</si>
  <si>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</si>
  <si>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</si>
  <si>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</si>
  <si>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</si>
  <si>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</si>
  <si>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</si>
  <si>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</si>
  <si>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</si>
  <si>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</si>
  <si>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</si>
  <si>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</si>
  <si>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</si>
  <si>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</si>
  <si>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</si>
  <si>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</si>
  <si>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</si>
  <si>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</si>
  <si>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</si>
  <si>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</si>
  <si>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</si>
  <si>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</si>
  <si>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</si>
  <si>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</si>
  <si>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</si>
  <si>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</si>
  <si>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</si>
  <si>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</si>
  <si>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</si>
  <si>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</si>
  <si>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</si>
  <si>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</si>
  <si>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</si>
  <si>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</si>
  <si>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</si>
  <si>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</si>
  <si>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</si>
  <si>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</si>
  <si>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</si>
  <si>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</si>
  <si>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</si>
  <si>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</si>
  <si>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</si>
  <si>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</si>
  <si>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</si>
  <si>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</si>
  <si>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</si>
  <si>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</si>
  <si>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</si>
  <si>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</si>
  <si>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</si>
  <si>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</si>
  <si>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</si>
  <si>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</si>
  <si>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</si>
  <si>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</si>
  <si>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</si>
  <si>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</si>
  <si>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</si>
  <si>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</si>
  <si>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</si>
  <si>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</si>
  <si>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</si>
  <si>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</si>
  <si>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</si>
  <si>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</si>
  <si>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</si>
  <si>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</si>
  <si>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</si>
  <si>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</si>
  <si>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</si>
  <si>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</si>
  <si>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</si>
  <si>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</si>
  <si>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</si>
  <si>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</si>
  <si>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</si>
  <si>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</si>
  <si>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</si>
  <si>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</si>
  <si>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</si>
  <si>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</si>
  <si>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</si>
  <si>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</si>
  <si>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</si>
  <si>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</si>
  <si>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</si>
  <si>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</si>
  <si>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</si>
  <si>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</si>
  <si>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</si>
  <si>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</si>
  <si>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</si>
  <si>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</si>
  <si>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</si>
  <si>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</si>
  <si>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</si>
  <si>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</si>
  <si>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</si>
  <si>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</si>
  <si>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</si>
  <si>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</si>
  <si>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</si>
  <si>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</si>
  <si>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</si>
  <si>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</si>
  <si>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</si>
  <si>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</si>
  <si>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</si>
  <si>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</si>
  <si>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</si>
  <si>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</si>
  <si>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</si>
  <si>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</si>
  <si>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</si>
  <si>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</si>
  <si>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</si>
  <si>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</si>
  <si>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</si>
  <si>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</si>
  <si>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</si>
  <si>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</si>
  <si>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</si>
  <si>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</si>
  <si>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</si>
  <si>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</si>
  <si>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</si>
  <si>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</si>
  <si>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</si>
  <si>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</si>
  <si>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</si>
  <si>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</si>
  <si>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</si>
  <si>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</si>
  <si>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</si>
  <si>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</si>
  <si>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</si>
  <si>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</si>
  <si>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</si>
  <si>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</si>
  <si>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</si>
  <si>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</si>
  <si>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</si>
  <si>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</si>
  <si>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</si>
  <si>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</si>
  <si>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</si>
  <si>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</si>
  <si>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</si>
  <si>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</si>
  <si>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</si>
  <si>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</si>
  <si>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</si>
  <si>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</si>
  <si>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</si>
  <si>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</si>
  <si>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</si>
  <si>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</si>
  <si>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</si>
  <si>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</si>
  <si>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</si>
  <si>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</si>
  <si>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</si>
  <si>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</si>
  <si>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</si>
  <si>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</si>
  <si>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</si>
  <si>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</si>
  <si>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</si>
  <si>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</si>
  <si>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</si>
  <si>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</si>
  <si>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</si>
  <si>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</si>
  <si>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</si>
  <si>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</si>
  <si>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</si>
  <si>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</si>
  <si>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</si>
  <si>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</si>
  <si>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</si>
  <si>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</si>
  <si>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</si>
  <si>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</si>
  <si>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</si>
  <si>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</si>
  <si>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</si>
  <si>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</si>
  <si>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</si>
  <si>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</si>
  <si>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</si>
  <si>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</si>
  <si>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</si>
  <si>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</si>
  <si>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</si>
  <si>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</si>
  <si>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</si>
  <si>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</si>
  <si>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</si>
  <si>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</si>
  <si>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</si>
  <si>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</si>
  <si>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</si>
  <si>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</si>
  <si>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</si>
  <si>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</si>
  <si>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</si>
  <si>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</si>
  <si>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</si>
  <si>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</si>
  <si>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</si>
  <si>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</si>
  <si>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</si>
  <si>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</si>
  <si>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</si>
  <si>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</si>
  <si>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</si>
  <si>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</si>
  <si>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</si>
  <si>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</si>
  <si>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</si>
  <si>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</si>
  <si>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</si>
  <si>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</si>
  <si>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</si>
  <si>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</si>
  <si>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</si>
  <si>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</si>
  <si>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</si>
  <si>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</si>
  <si>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</si>
  <si>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</si>
  <si>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</si>
  <si>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</si>
  <si>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</si>
  <si>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</si>
  <si>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</si>
  <si>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</si>
  <si>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</si>
  <si>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</si>
  <si>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</si>
  <si>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</si>
  <si>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</si>
  <si>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</si>
  <si>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</si>
  <si>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</si>
  <si>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</si>
  <si>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</si>
  <si>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</si>
  <si>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</si>
  <si>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</si>
  <si>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</si>
  <si>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</si>
  <si>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</si>
  <si>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</si>
  <si>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</si>
  <si>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</si>
  <si>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</si>
  <si>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</si>
  <si>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</si>
  <si>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</si>
  <si>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</si>
  <si>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</si>
  <si>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</si>
  <si>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</si>
  <si>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</si>
  <si>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</si>
  <si>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</si>
  <si>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</si>
  <si>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</si>
  <si>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</si>
  <si>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</si>
  <si>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</si>
  <si>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</si>
  <si>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</si>
  <si>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</si>
  <si>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</si>
  <si>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</si>
  <si>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</si>
  <si>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</si>
  <si>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</si>
  <si>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</si>
  <si>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</si>
  <si>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</si>
  <si>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</si>
  <si>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</si>
  <si>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</si>
  <si>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</si>
  <si>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</si>
  <si>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</si>
  <si>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</si>
  <si>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</si>
  <si>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</si>
  <si>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</si>
  <si>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</si>
  <si>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</si>
  <si>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</si>
  <si>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</si>
  <si>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</si>
  <si>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</si>
  <si>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</si>
  <si>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</si>
  <si>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</si>
  <si>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</si>
  <si>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</si>
  <si>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</si>
  <si>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</si>
  <si>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</si>
  <si>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</si>
  <si>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</si>
  <si>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</si>
  <si>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</si>
  <si>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</si>
  <si>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</si>
  <si>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</si>
  <si>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</si>
  <si>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</si>
  <si>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</si>
  <si>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</si>
  <si>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</si>
  <si>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</si>
  <si>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</si>
  <si>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</si>
  <si>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</si>
  <si>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</si>
  <si>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</si>
  <si>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</si>
  <si>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</si>
  <si>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</si>
  <si>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</si>
  <si>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</si>
  <si>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</si>
  <si>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</si>
  <si>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</si>
  <si>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</si>
  <si>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</si>
  <si>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</si>
  <si>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</si>
  <si>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</si>
  <si>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</si>
  <si>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</si>
  <si>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</si>
  <si>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</si>
  <si>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</si>
  <si>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</si>
  <si>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</si>
  <si>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</si>
  <si>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</si>
  <si>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</si>
  <si>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</si>
  <si>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</si>
  <si>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</si>
  <si>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</si>
  <si>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</si>
  <si>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</si>
  <si>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</si>
  <si>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</si>
  <si>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</si>
  <si>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</si>
  <si>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</si>
  <si>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</si>
  <si>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</si>
  <si>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</si>
  <si>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</si>
  <si>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</si>
  <si>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</si>
  <si>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</si>
  <si>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</si>
  <si>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</si>
  <si>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</si>
  <si>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</si>
  <si>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</si>
  <si>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</si>
  <si>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</si>
  <si>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</si>
  <si>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</si>
  <si>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</si>
  <si>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</si>
  <si>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</si>
  <si>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</si>
  <si>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</si>
  <si>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</si>
  <si>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</si>
  <si>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</si>
  <si>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</si>
  <si>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</si>
  <si>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</si>
  <si>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</si>
  <si>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</si>
  <si>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</si>
  <si>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</si>
  <si>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</si>
  <si>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</si>
  <si>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</si>
  <si>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</si>
  <si>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</si>
  <si>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</si>
  <si>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</si>
  <si>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</si>
  <si>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</si>
  <si>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</si>
  <si>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</si>
  <si>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</si>
  <si>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</si>
  <si>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</si>
  <si>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</si>
  <si>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</si>
  <si>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</si>
  <si>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</si>
  <si>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</si>
  <si>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</si>
  <si>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</si>
  <si>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</si>
  <si>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</si>
  <si>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</si>
  <si>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</si>
  <si>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</si>
  <si>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</si>
  <si>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</si>
  <si>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</si>
  <si>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</si>
  <si>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</si>
  <si>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</si>
  <si>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</si>
  <si>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</si>
  <si>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</si>
  <si>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</si>
  <si>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</si>
  <si>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</si>
  <si>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</si>
  <si>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</si>
  <si>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</si>
  <si>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</si>
  <si>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</si>
  <si>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</si>
  <si>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</si>
  <si>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</si>
  <si>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</si>
  <si>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</si>
  <si>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</si>
  <si>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</si>
  <si>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</si>
  <si>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</si>
  <si>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</si>
  <si>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</si>
  <si>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</si>
  <si>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</si>
  <si>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</si>
  <si>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</si>
  <si>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</si>
  <si>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</si>
  <si>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</si>
  <si>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</si>
  <si>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</si>
  <si>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</si>
  <si>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</si>
  <si>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</si>
  <si>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</si>
  <si>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</si>
  <si>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</si>
  <si>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</si>
  <si>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</si>
  <si>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</si>
  <si>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</si>
  <si>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</si>
  <si>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</si>
  <si>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</si>
  <si>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</si>
  <si>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</si>
  <si>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</si>
  <si>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</si>
  <si>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</si>
  <si>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</si>
  <si>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</si>
  <si>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</si>
  <si>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</si>
  <si>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</si>
  <si>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</si>
  <si>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</si>
  <si>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</si>
  <si>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</si>
  <si>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</si>
  <si>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</si>
  <si>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</si>
  <si>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</si>
  <si>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</si>
  <si>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</si>
  <si>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</si>
  <si>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</si>
  <si>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</si>
  <si>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</si>
  <si>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</si>
  <si>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</si>
  <si>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</si>
  <si>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</si>
  <si>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</si>
  <si>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</si>
  <si>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</si>
  <si>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</si>
  <si>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</si>
  <si>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</si>
  <si>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</si>
  <si>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</si>
  <si>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</si>
  <si>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</si>
  <si>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</si>
  <si>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</si>
  <si>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</si>
  <si>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</si>
  <si>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</si>
  <si>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</si>
  <si>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</si>
  <si>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</si>
  <si>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</si>
  <si>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</si>
  <si>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</si>
  <si>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</si>
  <si>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</si>
  <si>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</si>
  <si>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</si>
  <si>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</si>
  <si>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</si>
  <si>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</si>
  <si>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</si>
  <si>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</si>
  <si>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</si>
  <si>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</si>
  <si>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</si>
  <si>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</si>
  <si>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</si>
  <si>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</si>
  <si>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</si>
  <si>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</si>
  <si>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</si>
  <si>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</si>
  <si>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</si>
  <si>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</si>
  <si>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</si>
  <si>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</si>
  <si>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</si>
  <si>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</si>
  <si>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</si>
  <si>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</si>
  <si>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</si>
  <si>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</si>
  <si>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</si>
  <si>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</si>
  <si>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</si>
  <si>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</si>
  <si>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</si>
  <si>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</si>
  <si>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</si>
  <si>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</si>
  <si>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</si>
  <si>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</si>
  <si>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</si>
  <si>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</si>
  <si>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</si>
  <si>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</si>
  <si>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</si>
  <si>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</si>
  <si>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</si>
  <si>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</si>
  <si>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</si>
  <si>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</si>
  <si>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</si>
  <si>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</si>
  <si>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</si>
  <si>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</si>
  <si>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</si>
  <si>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</si>
  <si>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</si>
  <si>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</si>
  <si>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</si>
  <si>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</si>
  <si>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</si>
  <si>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</si>
  <si>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</si>
  <si>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</si>
  <si>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</si>
  <si>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</si>
  <si>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</si>
  <si>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</si>
  <si>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</si>
  <si>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</si>
  <si>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</si>
  <si>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</si>
  <si>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</si>
  <si>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</si>
  <si>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</si>
  <si>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</si>
  <si>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</si>
  <si>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</si>
  <si>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</si>
  <si>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</si>
  <si>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</si>
  <si>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</si>
  <si>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</si>
  <si>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</si>
  <si>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</si>
  <si>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</si>
  <si>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</si>
  <si>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</si>
  <si>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</si>
  <si>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</si>
  <si>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</si>
  <si>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</si>
  <si>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</si>
  <si>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</si>
  <si>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</si>
  <si>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</si>
  <si>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</si>
  <si>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</si>
  <si>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</si>
  <si>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</si>
  <si>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</si>
  <si>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</si>
  <si>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</si>
  <si>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</si>
  <si>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</si>
  <si>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</si>
  <si>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</si>
  <si>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</si>
  <si>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</si>
  <si>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</si>
  <si>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</si>
  <si>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</si>
  <si>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</si>
  <si>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</si>
  <si>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</si>
  <si>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</si>
  <si>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</si>
  <si>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</si>
  <si>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</si>
  <si>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</si>
  <si>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</si>
  <si>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</si>
  <si>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</si>
  <si>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</si>
  <si>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</si>
  <si>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</si>
  <si>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</si>
  <si>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</si>
  <si>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</si>
  <si>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</si>
  <si>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</si>
  <si>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</si>
  <si>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</si>
  <si>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</si>
  <si>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</si>
  <si>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</si>
  <si>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</si>
  <si>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</si>
  <si>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</si>
  <si>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</si>
  <si>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</si>
  <si>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</si>
  <si>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</si>
  <si>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</si>
  <si>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</si>
  <si>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</si>
  <si>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</si>
  <si>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</si>
  <si>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</si>
  <si>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</si>
  <si>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</si>
  <si>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</si>
  <si>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</si>
  <si>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</si>
  <si>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</si>
  <si>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</si>
  <si>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</si>
  <si>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</si>
  <si>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</si>
  <si>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</si>
  <si>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</si>
  <si>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</si>
  <si>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</si>
  <si>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</si>
  <si>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</si>
  <si>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</si>
  <si>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</si>
  <si>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</si>
  <si>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</si>
  <si>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</si>
  <si>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</si>
  <si>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</si>
  <si>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</si>
  <si>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</si>
  <si>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</si>
  <si>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</si>
  <si>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</si>
  <si>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</si>
  <si>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</si>
  <si>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</si>
  <si>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</si>
  <si>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</si>
  <si>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</si>
  <si>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</si>
  <si>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</si>
  <si>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</si>
  <si>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</si>
  <si>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</si>
  <si>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</si>
  <si>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</si>
  <si>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</si>
  <si>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</si>
  <si>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</si>
  <si>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</si>
  <si>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</si>
  <si>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</si>
  <si>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</si>
  <si>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</si>
  <si>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</si>
  <si>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</si>
  <si>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</si>
  <si>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</si>
  <si>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</si>
  <si>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</si>
  <si>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</si>
  <si>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</si>
  <si>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</si>
  <si>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</si>
  <si>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</si>
  <si>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</si>
  <si>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</si>
  <si>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</si>
  <si>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</si>
  <si>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</si>
  <si>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</si>
  <si>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</si>
  <si>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</si>
  <si>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</si>
  <si>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</si>
  <si>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</si>
  <si>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</si>
  <si>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</si>
  <si>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</si>
  <si>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</si>
  <si>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</si>
  <si>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</si>
  <si>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</si>
  <si>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</si>
  <si>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</si>
  <si>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</si>
  <si>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</si>
  <si>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</si>
  <si>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</si>
  <si>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</si>
  <si>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</si>
  <si>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</si>
  <si>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</si>
  <si>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</si>
  <si>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</si>
  <si>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</si>
  <si>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</si>
  <si>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</si>
  <si>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</si>
  <si>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</si>
  <si>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</si>
  <si>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</si>
  <si>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</si>
  <si>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</si>
  <si>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</si>
  <si>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</si>
  <si>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</si>
  <si>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</si>
  <si>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</si>
  <si>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</si>
  <si>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</si>
  <si>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</si>
  <si>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</si>
  <si>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</si>
  <si>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</si>
  <si>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</si>
  <si>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</si>
  <si>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</si>
  <si>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</si>
  <si>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</si>
  <si>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</si>
  <si>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</si>
  <si>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</si>
  <si>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</si>
  <si>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</si>
  <si>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</si>
  <si>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</si>
  <si>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</si>
  <si>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</si>
  <si>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</si>
  <si>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</si>
  <si>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</si>
  <si>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</si>
  <si>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</si>
  <si>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</si>
  <si>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</si>
  <si>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</si>
  <si>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</si>
  <si>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</si>
  <si>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</si>
  <si>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</si>
  <si>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</si>
  <si>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</si>
  <si>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</si>
  <si>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</si>
  <si>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</si>
  <si>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</si>
  <si>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</si>
  <si>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</si>
  <si>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</si>
  <si>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</si>
  <si>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</si>
  <si>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</si>
  <si>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</si>
  <si>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</si>
  <si>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</si>
  <si>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</si>
  <si>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</si>
  <si>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</si>
  <si>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</si>
  <si>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</si>
  <si>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</si>
  <si>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</si>
  <si>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</si>
  <si>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</si>
  <si>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</si>
  <si>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</si>
  <si>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</si>
  <si>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</si>
  <si>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</si>
  <si>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</si>
  <si>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</si>
  <si>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</si>
  <si>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</si>
  <si>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</si>
  <si>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</si>
  <si>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</si>
  <si>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</si>
  <si>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</si>
  <si>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</si>
  <si>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</si>
  <si>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</si>
  <si>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</si>
  <si>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</si>
  <si>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</si>
  <si>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</si>
  <si>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</si>
  <si>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</si>
  <si>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</si>
  <si>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</si>
  <si>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</si>
  <si>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</si>
  <si>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</si>
  <si>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</si>
  <si>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</si>
  <si>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</si>
  <si>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</si>
  <si>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</si>
  <si>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</si>
  <si>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</si>
  <si>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</si>
  <si>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</si>
  <si>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</si>
  <si>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</si>
  <si>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</si>
  <si>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</si>
  <si>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</si>
  <si>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</si>
  <si>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</si>
  <si>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</si>
  <si>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</si>
  <si>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</si>
  <si>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</si>
  <si>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</si>
  <si>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</si>
  <si>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</si>
  <si>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</si>
  <si>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</si>
  <si>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</si>
  <si>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</si>
  <si>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</si>
  <si>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</si>
  <si>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</si>
  <si>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</si>
  <si>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</si>
  <si>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</si>
  <si>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</si>
  <si>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</si>
  <si>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</si>
  <si>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</si>
  <si>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</si>
  <si>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</si>
  <si>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</si>
  <si>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</si>
  <si>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</si>
  <si>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</si>
  <si>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</si>
  <si>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</si>
  <si>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</si>
  <si>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</si>
  <si>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</si>
  <si>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</si>
  <si>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</si>
  <si>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</si>
  <si>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</si>
  <si>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</si>
  <si>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</si>
  <si>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</si>
  <si>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</si>
  <si>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</si>
  <si>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</si>
  <si>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</si>
  <si>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</si>
  <si>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</si>
  <si>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</si>
  <si>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</si>
  <si>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</si>
  <si>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</si>
  <si>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</si>
  <si>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</si>
  <si>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</si>
  <si>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</si>
  <si>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</si>
  <si>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</si>
  <si>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</si>
  <si>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</si>
  <si>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</si>
  <si>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</si>
  <si>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</si>
  <si>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</si>
  <si>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</si>
  <si>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</si>
  <si>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</si>
  <si>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</si>
  <si>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</si>
  <si>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</si>
  <si>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</si>
  <si>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</si>
  <si>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</si>
  <si>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</si>
  <si>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</si>
  <si>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</si>
  <si>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</si>
  <si>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</si>
  <si>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</si>
  <si>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</si>
  <si>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</si>
  <si>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</si>
  <si>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</si>
  <si>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</si>
  <si>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</si>
  <si>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</si>
  <si>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</si>
  <si>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</si>
  <si>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</si>
  <si>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</si>
  <si>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</si>
  <si>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</si>
  <si>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</si>
  <si>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</si>
  <si>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</si>
  <si>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</si>
  <si>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</si>
  <si>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</si>
  <si>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</si>
  <si>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</si>
  <si>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</si>
  <si>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</si>
  <si>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</si>
  <si>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</si>
  <si>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</si>
  <si>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</si>
  <si>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</si>
  <si>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</si>
  <si>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</si>
  <si>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</si>
  <si>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</si>
  <si>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</si>
  <si>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</si>
  <si>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</si>
  <si>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</si>
  <si>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</si>
  <si>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</si>
  <si>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</si>
  <si>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</si>
  <si>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</si>
  <si>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</si>
  <si>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</si>
  <si>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</si>
  <si>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</si>
  <si>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</si>
  <si>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</si>
  <si>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</si>
  <si>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</si>
  <si>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</si>
  <si>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</si>
  <si>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</si>
  <si>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</si>
  <si>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</si>
  <si>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</si>
  <si>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</si>
  <si>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</si>
  <si>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</si>
  <si>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</si>
  <si>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</si>
  <si>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</si>
  <si>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</si>
  <si>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</si>
  <si>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</si>
  <si>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</si>
  <si>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</si>
  <si>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</si>
  <si>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</si>
  <si>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</si>
  <si>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</si>
  <si>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</si>
  <si>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</si>
  <si>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</si>
  <si>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</si>
  <si>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</si>
  <si>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</si>
  <si>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</si>
  <si>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</si>
  <si>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</si>
  <si>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</si>
  <si>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</si>
  <si>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</si>
  <si>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</si>
  <si>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</si>
  <si>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</si>
  <si>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</si>
  <si>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</si>
  <si>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</si>
  <si>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</si>
  <si>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</si>
  <si>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</si>
  <si>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</si>
  <si>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</si>
  <si>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</si>
  <si>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</si>
  <si>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</si>
  <si>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</si>
  <si>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</si>
  <si>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</si>
  <si>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</si>
  <si>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</si>
  <si>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</si>
  <si>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</si>
  <si>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</si>
  <si>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</si>
  <si>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</si>
  <si>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</si>
  <si>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</si>
  <si>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</si>
  <si>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</si>
  <si>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</si>
  <si>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</si>
  <si>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</si>
  <si>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</si>
  <si>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</si>
  <si>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</si>
  <si>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</si>
  <si>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</si>
  <si>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</si>
  <si>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</si>
  <si>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</si>
  <si>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</si>
  <si>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</si>
  <si>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</si>
  <si>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</si>
  <si>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</si>
  <si>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</si>
  <si>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</si>
  <si>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</si>
  <si>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</si>
  <si>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</si>
  <si>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</si>
  <si>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</si>
  <si>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</si>
  <si>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</si>
  <si>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</si>
  <si>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</si>
  <si>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</si>
  <si>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</si>
  <si>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</si>
  <si>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</si>
  <si>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</si>
  <si>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</si>
  <si>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</si>
  <si>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</si>
  <si>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</si>
  <si>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</si>
  <si>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</si>
  <si>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</si>
  <si>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</si>
  <si>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</si>
  <si>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</si>
  <si>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</si>
  <si>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</si>
  <si>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</si>
  <si>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</si>
  <si>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</si>
  <si>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</si>
  <si>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</si>
  <si>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</si>
  <si>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</si>
  <si>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</si>
  <si>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</si>
  <si>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</si>
  <si>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</si>
  <si>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</si>
  <si>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</si>
  <si>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</si>
  <si>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</si>
  <si>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</si>
  <si>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</si>
  <si>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</si>
  <si>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</si>
  <si>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</si>
  <si>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</si>
  <si>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</si>
  <si>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</si>
  <si>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</si>
  <si>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</si>
  <si>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</si>
  <si>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</si>
  <si>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</si>
  <si>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</si>
  <si>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</si>
  <si>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</si>
  <si>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</si>
  <si>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</si>
  <si>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</si>
  <si>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</si>
  <si>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</si>
  <si>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</si>
  <si>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</si>
  <si>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</si>
  <si>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</si>
  <si>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</si>
  <si>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</si>
  <si>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</si>
  <si>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</si>
  <si>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</si>
  <si>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</si>
  <si>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</si>
  <si>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</si>
  <si>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</si>
  <si>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</si>
  <si>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</si>
  <si>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</si>
  <si>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</si>
  <si>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</si>
  <si>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</si>
  <si>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</si>
  <si>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</si>
  <si>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</si>
  <si>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</si>
  <si>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</si>
  <si>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</si>
  <si>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</si>
  <si>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</si>
  <si>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</si>
  <si>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</si>
  <si>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</si>
  <si>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</si>
  <si>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</si>
  <si>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</si>
  <si>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</si>
  <si>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</si>
  <si>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</si>
  <si>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</si>
  <si>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</si>
  <si>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</si>
  <si>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</si>
  <si>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</si>
  <si>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</si>
  <si>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</si>
  <si>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</si>
  <si>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</si>
  <si>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</si>
  <si>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</si>
  <si>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</si>
  <si>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</si>
  <si>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</si>
  <si>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</si>
  <si>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</si>
  <si>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</si>
  <si>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</si>
  <si>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</si>
  <si>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</si>
  <si>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</si>
  <si>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</si>
  <si>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</si>
  <si>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</si>
  <si>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</si>
  <si>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</si>
  <si>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</si>
  <si>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</si>
  <si>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</si>
  <si>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</si>
  <si>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</si>
  <si>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</si>
  <si>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</si>
  <si>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</si>
  <si>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</si>
  <si>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</si>
  <si>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</si>
  <si>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</si>
  <si>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</si>
  <si>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</si>
  <si>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</si>
  <si>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</si>
  <si>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</si>
  <si>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</si>
  <si>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</si>
  <si>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</si>
  <si>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</si>
  <si>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</si>
  <si>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</si>
  <si>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</si>
  <si>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</si>
  <si>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</si>
  <si>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</si>
  <si>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</si>
  <si>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</si>
  <si>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</si>
  <si>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</si>
  <si>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</si>
  <si>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</si>
  <si>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</si>
  <si>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</si>
  <si>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</si>
  <si>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</si>
  <si>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</si>
  <si>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</si>
  <si>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</si>
  <si>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</si>
  <si>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</si>
  <si>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</si>
  <si>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</si>
  <si>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</si>
  <si>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</si>
  <si>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</si>
  <si>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</si>
  <si>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</si>
  <si>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</si>
  <si>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</si>
  <si>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</si>
  <si>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</si>
  <si>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</si>
  <si>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</si>
  <si>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</si>
  <si>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</si>
  <si>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</si>
  <si>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</si>
  <si>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</si>
  <si>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</si>
  <si>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</si>
  <si>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</si>
  <si>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</si>
  <si>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</si>
  <si>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</si>
  <si>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</si>
  <si>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</si>
  <si>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</si>
  <si>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</si>
  <si>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</si>
  <si>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</si>
  <si>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</si>
  <si>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</si>
  <si>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</si>
  <si>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</si>
  <si>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</si>
  <si>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</si>
  <si>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</si>
  <si>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</si>
  <si>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</si>
  <si>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</si>
  <si>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</si>
  <si>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</si>
  <si>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</si>
  <si>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</si>
  <si>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</si>
  <si>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</si>
  <si>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</si>
  <si>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</si>
  <si>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</si>
  <si>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</si>
  <si>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</si>
  <si>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</si>
  <si>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</si>
  <si>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</si>
  <si>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</si>
  <si>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</si>
  <si>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</si>
  <si>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</si>
  <si>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</si>
  <si>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</si>
  <si>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</si>
  <si>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</si>
  <si>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</si>
  <si>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</si>
  <si>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</si>
  <si>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</si>
  <si>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</si>
  <si>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</si>
  <si>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</si>
  <si>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</si>
  <si>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</si>
  <si>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</si>
  <si>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</si>
  <si>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</si>
  <si>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</si>
  <si>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</si>
  <si>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</si>
  <si>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</si>
  <si>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</si>
  <si>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</si>
  <si>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</si>
  <si>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</si>
  <si>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</si>
  <si>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</si>
  <si>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</si>
  <si>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</si>
  <si>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</si>
  <si>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</si>
  <si>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</si>
  <si>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</si>
  <si>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</si>
  <si>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</si>
  <si>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</si>
  <si>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</si>
  <si>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</si>
  <si>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</si>
  <si>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</si>
  <si>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</si>
  <si>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</si>
  <si>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</si>
  <si>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</si>
  <si>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</si>
  <si>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</si>
  <si>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</si>
  <si>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</si>
  <si>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</si>
  <si>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</si>
  <si>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</si>
  <si>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</si>
  <si>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</si>
  <si>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</si>
  <si>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</si>
  <si>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</si>
  <si>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</si>
  <si>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</si>
  <si>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</si>
  <si>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</si>
  <si>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</si>
  <si>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</si>
  <si>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</si>
  <si>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</si>
  <si>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</si>
  <si>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</si>
  <si>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</si>
  <si>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</si>
  <si>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</si>
  <si>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</si>
  <si>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</si>
  <si>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</si>
  <si>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</si>
  <si>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</si>
  <si>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</si>
  <si>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</si>
  <si>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</si>
  <si>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</si>
  <si>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</si>
  <si>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</si>
  <si>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</si>
  <si>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</si>
  <si>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</si>
  <si>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</si>
  <si>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</si>
  <si>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</si>
  <si>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</si>
  <si>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</si>
  <si>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</si>
  <si>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</si>
  <si>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</si>
  <si>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</si>
  <si>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</si>
  <si>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</si>
  <si>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</si>
  <si>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</si>
  <si>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</si>
  <si>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</si>
  <si>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</si>
  <si>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</si>
  <si>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</si>
  <si>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</si>
  <si>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</si>
  <si>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</si>
  <si>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</si>
  <si>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</si>
  <si>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</si>
  <si>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</si>
  <si>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</si>
  <si>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</si>
  <si>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</si>
  <si>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</si>
  <si>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</si>
  <si>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</si>
  <si>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</si>
  <si>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</si>
  <si>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</si>
  <si>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</si>
  <si>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</si>
  <si>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</si>
  <si>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</si>
  <si>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</si>
  <si>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</si>
  <si>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</si>
  <si>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</si>
  <si>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</si>
  <si>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</si>
  <si>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</si>
  <si>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</si>
  <si>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</si>
  <si>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</si>
  <si>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</si>
  <si>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</si>
  <si>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</si>
  <si>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</si>
  <si>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</si>
  <si>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</si>
  <si>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</si>
  <si>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</si>
  <si>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</si>
  <si>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</si>
  <si>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</si>
  <si>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</si>
  <si>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</si>
  <si>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</si>
  <si>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</si>
  <si>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</si>
  <si>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</si>
  <si>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</si>
  <si>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</si>
  <si>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</si>
  <si>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</si>
  <si>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</si>
  <si>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</si>
  <si>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</si>
  <si>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</si>
  <si>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</si>
  <si>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</si>
  <si>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</si>
  <si>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</si>
  <si>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</si>
  <si>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</si>
  <si>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</si>
  <si>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</si>
  <si>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</si>
  <si>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</si>
  <si>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</si>
  <si>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</si>
  <si>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</si>
  <si>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</si>
  <si>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</si>
  <si>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</si>
  <si>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</si>
  <si>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</si>
  <si>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</si>
  <si>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</si>
  <si>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</si>
  <si>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</si>
  <si>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</si>
  <si>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</si>
  <si>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</si>
  <si>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</si>
  <si>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</si>
  <si>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</si>
  <si>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</si>
  <si>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</si>
  <si>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</si>
  <si>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</si>
  <si>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</si>
  <si>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</si>
  <si>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</si>
  <si>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</si>
  <si>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</si>
  <si>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</si>
  <si>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</si>
  <si>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</si>
  <si>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</si>
  <si>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</si>
  <si>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</si>
  <si>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</si>
  <si>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</si>
  <si>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</si>
  <si>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</si>
  <si>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</si>
  <si>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</si>
  <si>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</si>
  <si>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</si>
  <si>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</si>
  <si>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</si>
  <si>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</si>
  <si>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</si>
  <si>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</si>
  <si>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</si>
  <si>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</si>
  <si>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</si>
  <si>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</si>
  <si>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</si>
  <si>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</si>
  <si>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</si>
  <si>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</si>
  <si>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</si>
  <si>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</si>
  <si>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</si>
  <si>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</si>
  <si>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</si>
  <si>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</si>
  <si>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</si>
  <si>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</si>
  <si>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</si>
  <si>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</si>
  <si>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</si>
  <si>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</si>
  <si>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</si>
  <si>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</si>
  <si>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</si>
  <si>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</si>
  <si>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</si>
  <si>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</si>
  <si>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</si>
  <si>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</si>
  <si>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</si>
  <si>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</si>
  <si>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</si>
  <si>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</si>
  <si>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</si>
  <si>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</si>
  <si>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</si>
  <si>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</si>
  <si>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</si>
  <si>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</si>
  <si>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</si>
  <si>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</si>
  <si>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</si>
  <si>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</si>
  <si>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</si>
  <si>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</si>
  <si>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</si>
  <si>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</si>
  <si>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</si>
  <si>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</si>
  <si>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</si>
  <si>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</si>
  <si>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</si>
  <si>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</si>
  <si>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</si>
  <si>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</si>
  <si>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</si>
  <si>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</si>
  <si>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</si>
  <si>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</si>
  <si>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</si>
  <si>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</si>
  <si>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</si>
  <si>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</si>
  <si>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</si>
  <si>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</si>
  <si>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</si>
  <si>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</si>
  <si>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</si>
  <si>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</si>
  <si>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</si>
  <si>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</si>
  <si>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</si>
  <si>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</si>
  <si>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</si>
  <si>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</si>
  <si>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</si>
  <si>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</si>
  <si>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</si>
  <si>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</si>
  <si>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</si>
  <si>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</si>
  <si>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</si>
  <si>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</si>
  <si>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</si>
  <si>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</si>
  <si>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</si>
  <si>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</si>
  <si>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</si>
  <si>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</si>
  <si>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</si>
  <si>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</si>
  <si>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</si>
  <si>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</si>
  <si>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</si>
  <si>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</si>
  <si>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</si>
  <si>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</si>
  <si>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</si>
  <si>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</si>
  <si>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</si>
  <si>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</si>
  <si>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</si>
  <si>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</si>
  <si>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</si>
  <si>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</si>
  <si>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</si>
  <si>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</si>
  <si>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</si>
  <si>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</si>
  <si>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</si>
  <si>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</si>
  <si>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</si>
  <si>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</si>
  <si>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</si>
  <si>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</si>
  <si>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</si>
  <si>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</si>
  <si>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</si>
  <si>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</si>
  <si>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</si>
  <si>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</si>
  <si>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</si>
  <si>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</si>
  <si>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</si>
  <si>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</si>
  <si>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</si>
  <si>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</si>
  <si>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</si>
  <si>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</si>
  <si>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</si>
  <si>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</si>
  <si>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</si>
  <si>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</si>
  <si>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</si>
  <si>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</si>
  <si>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</si>
  <si>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</si>
  <si>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</si>
  <si>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</si>
  <si>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</si>
  <si>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</si>
  <si>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</si>
  <si>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</si>
  <si>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</si>
  <si>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</si>
  <si>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</si>
  <si>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</si>
  <si>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</si>
  <si>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</si>
  <si>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</si>
  <si>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</si>
  <si>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</si>
  <si>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</si>
  <si>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</si>
  <si>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</si>
  <si>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</si>
  <si>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</si>
  <si>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</si>
  <si>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</si>
  <si>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</si>
  <si>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</si>
  <si>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</si>
  <si>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</si>
  <si>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</si>
  <si>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</si>
  <si>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</si>
  <si>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</si>
  <si>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</si>
  <si>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</si>
  <si>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</si>
  <si>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</si>
  <si>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</si>
  <si>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</si>
  <si>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</si>
  <si>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</si>
  <si>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</si>
  <si>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</si>
  <si>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</si>
  <si>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</si>
  <si>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</si>
  <si>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</si>
  <si>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</si>
  <si>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</si>
  <si>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</si>
  <si>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</si>
  <si>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</si>
  <si>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</si>
  <si>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</si>
  <si>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</si>
  <si>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</si>
  <si>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</si>
  <si>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</si>
  <si>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</si>
  <si>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</si>
  <si>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</si>
  <si>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</si>
  <si>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</si>
  <si>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</si>
  <si>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</si>
  <si>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</si>
  <si>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</si>
  <si>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</si>
  <si>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</si>
  <si>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</si>
  <si>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</si>
  <si>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</si>
  <si>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</si>
  <si>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</si>
  <si>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</si>
  <si>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</si>
  <si>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</si>
  <si>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</si>
  <si>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</si>
  <si>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</si>
  <si>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</si>
  <si>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</si>
  <si>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</si>
  <si>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</si>
  <si>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</si>
  <si>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</si>
  <si>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</si>
  <si>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</si>
  <si>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</si>
  <si>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</si>
  <si>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</si>
  <si>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</si>
  <si>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</si>
  <si>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</si>
  <si>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</si>
  <si>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</si>
  <si>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</si>
  <si>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</si>
  <si>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</si>
  <si>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</si>
  <si>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</si>
  <si>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</si>
  <si>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</si>
  <si>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</si>
  <si>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</si>
  <si>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</si>
  <si>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</si>
  <si>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</si>
  <si>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</si>
  <si>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</si>
  <si>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</si>
  <si>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</si>
  <si>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</si>
  <si>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</si>
  <si>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</si>
  <si>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</si>
  <si>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</si>
  <si>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</si>
  <si>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</si>
  <si>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</si>
  <si>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</si>
  <si>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</si>
  <si>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</si>
  <si>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</si>
  <si>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</si>
  <si>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</si>
  <si>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</si>
  <si>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</si>
  <si>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</si>
  <si>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</si>
  <si>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</si>
  <si>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</si>
  <si>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</si>
  <si>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</si>
  <si>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</si>
  <si>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</si>
  <si>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</si>
  <si>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</si>
  <si>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</si>
  <si>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</si>
  <si>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</si>
  <si>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</si>
  <si>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</si>
  <si>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</si>
  <si>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</si>
  <si>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</si>
  <si>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</si>
  <si>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</si>
  <si>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</si>
  <si>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</si>
  <si>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</si>
  <si>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</si>
  <si>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</si>
  <si>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</si>
  <si>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</si>
  <si>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</si>
  <si>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</si>
  <si>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</si>
  <si>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</si>
  <si>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</si>
  <si>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</si>
  <si>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</si>
  <si>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</si>
  <si>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</si>
  <si>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</si>
  <si>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</si>
  <si>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</si>
  <si>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</si>
  <si>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</si>
  <si>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</si>
  <si>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</si>
  <si>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</si>
  <si>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</si>
  <si>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</si>
  <si>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</si>
  <si>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</si>
  <si>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</si>
  <si>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</si>
  <si>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</si>
  <si>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</si>
  <si>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</si>
  <si>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</si>
  <si>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</si>
  <si>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</si>
  <si>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</si>
  <si>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</si>
  <si>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</si>
  <si>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</si>
  <si>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</si>
  <si>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</si>
  <si>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</si>
  <si>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</si>
  <si>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</si>
  <si>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</si>
  <si>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</si>
  <si>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</si>
  <si>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</si>
  <si>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</si>
  <si>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</si>
  <si>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</si>
  <si>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</si>
  <si>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</si>
  <si>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</si>
  <si>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</si>
  <si>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</si>
  <si>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</si>
  <si>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</si>
  <si>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</si>
  <si>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</si>
  <si>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</si>
  <si>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</si>
  <si>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</si>
  <si>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</si>
  <si>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</si>
  <si>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</si>
  <si>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</si>
  <si>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</si>
  <si>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</si>
  <si>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</si>
  <si>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</si>
  <si>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</si>
  <si>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</si>
  <si>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</si>
  <si>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</si>
  <si>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</si>
  <si>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</si>
  <si>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</si>
  <si>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</si>
  <si>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</si>
  <si>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</si>
  <si>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</si>
  <si>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</si>
  <si>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</si>
  <si>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</si>
  <si>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</si>
  <si>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</si>
  <si>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</si>
  <si>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</si>
  <si>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</si>
  <si>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</si>
  <si>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</si>
  <si>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</si>
  <si>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</si>
  <si>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</si>
  <si>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</si>
  <si>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</si>
  <si>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</si>
  <si>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</si>
  <si>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</si>
  <si>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</si>
  <si>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</si>
  <si>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</si>
  <si>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</si>
  <si>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</si>
  <si>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</si>
  <si>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</si>
  <si>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</si>
  <si>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</si>
  <si>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</si>
  <si>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</si>
  <si>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</si>
  <si>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</si>
  <si>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</si>
  <si>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</si>
  <si>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</si>
  <si>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</si>
  <si>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</si>
  <si>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</si>
  <si>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</si>
  <si>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</si>
  <si>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</si>
  <si>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</si>
  <si>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</si>
  <si>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</si>
  <si>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</si>
  <si>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</si>
  <si>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</si>
  <si>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</si>
  <si>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</si>
  <si>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</si>
  <si>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</si>
  <si>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</si>
  <si>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</si>
  <si>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</si>
  <si>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</si>
  <si>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</si>
  <si>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</si>
  <si>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</si>
  <si>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</si>
  <si>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</si>
  <si>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</si>
  <si>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</si>
  <si>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</si>
  <si>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</si>
  <si>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</si>
  <si>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</si>
  <si>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</si>
  <si>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</si>
  <si>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</si>
  <si>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</si>
  <si>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</si>
  <si>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</si>
  <si>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</si>
  <si>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</si>
  <si>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</si>
  <si>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</si>
  <si>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</si>
  <si>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</si>
  <si>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</si>
  <si>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</si>
  <si>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</si>
  <si>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</si>
  <si>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</si>
  <si>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</si>
  <si>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</si>
  <si>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</si>
  <si>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</si>
  <si>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</si>
  <si>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</si>
  <si>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</si>
  <si>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</si>
  <si>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</si>
  <si>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</si>
  <si>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</si>
  <si>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</si>
  <si>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</si>
  <si>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</si>
  <si>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</si>
  <si>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</si>
  <si>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</si>
  <si>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</si>
  <si>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</si>
  <si>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</si>
  <si>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</si>
  <si>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</si>
  <si>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</si>
  <si>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</si>
  <si>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</si>
  <si>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</si>
  <si>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</si>
  <si>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</si>
  <si>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</si>
  <si>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</si>
  <si>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</si>
  <si>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</si>
  <si>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</si>
  <si>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</si>
  <si>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</si>
  <si>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</si>
  <si>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</si>
  <si>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</si>
  <si>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</si>
  <si>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</si>
  <si>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</si>
  <si>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</si>
  <si>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</si>
  <si>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</si>
  <si>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</si>
  <si>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</si>
  <si>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</si>
  <si>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</si>
  <si>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</si>
  <si>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</si>
  <si>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</si>
  <si>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</si>
  <si>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</si>
  <si>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</si>
  <si>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</si>
  <si>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</si>
  <si>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</si>
  <si>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</si>
  <si>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</si>
  <si>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</si>
  <si>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</si>
  <si>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</si>
  <si>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</si>
  <si>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</si>
  <si>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</si>
  <si>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</si>
  <si>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</si>
  <si>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</si>
  <si>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</si>
  <si>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</si>
  <si>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</si>
  <si>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</si>
  <si>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</si>
  <si>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</si>
  <si>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</si>
  <si>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</si>
  <si>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</si>
  <si>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</si>
  <si>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</si>
  <si>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</si>
  <si>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</si>
  <si>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</si>
  <si>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</si>
  <si>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</si>
  <si>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</si>
  <si>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</si>
  <si>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</si>
  <si>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</si>
  <si>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</si>
  <si>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</si>
  <si>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</si>
  <si>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</si>
  <si>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</si>
  <si>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</si>
  <si>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</si>
  <si>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</si>
  <si>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</si>
  <si>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</si>
  <si>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</si>
  <si>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</si>
  <si>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</si>
  <si>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</si>
  <si>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</si>
  <si>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</si>
  <si>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</si>
  <si>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</si>
  <si>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</si>
  <si>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</si>
  <si>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</si>
  <si>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</si>
  <si>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</si>
  <si>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</si>
  <si>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</si>
  <si>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</si>
  <si>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</si>
  <si>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</si>
  <si>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</si>
  <si>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</si>
  <si>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</si>
  <si>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</si>
  <si>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</si>
  <si>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</si>
  <si>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</si>
  <si>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</si>
  <si>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</si>
  <si>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</si>
  <si>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</si>
  <si>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</si>
  <si>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</si>
  <si>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</si>
  <si>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</si>
  <si>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</si>
  <si>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</si>
  <si>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</si>
  <si>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</si>
  <si>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</si>
  <si>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</si>
  <si>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</si>
  <si>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</si>
  <si>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</si>
  <si>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</si>
  <si>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</si>
  <si>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</si>
  <si>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</si>
  <si>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</si>
  <si>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</si>
  <si>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</si>
  <si>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</si>
  <si>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</si>
  <si>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</si>
  <si>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</si>
  <si>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</si>
  <si>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</si>
  <si>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</si>
  <si>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</si>
  <si>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</si>
  <si>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</si>
  <si>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</si>
  <si>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</si>
  <si>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</si>
  <si>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</si>
  <si>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</si>
  <si>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</si>
  <si>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</si>
  <si>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</si>
  <si>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</si>
  <si>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</si>
  <si>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</si>
  <si>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</si>
  <si>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</si>
  <si>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</si>
  <si>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</si>
  <si>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</si>
  <si>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</si>
  <si>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</si>
  <si>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</si>
  <si>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</si>
  <si>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</si>
  <si>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</si>
  <si>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</si>
  <si>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</si>
  <si>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</si>
  <si>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</si>
  <si>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</si>
  <si>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</si>
  <si>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</si>
  <si>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</si>
  <si>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</si>
  <si>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</si>
  <si>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</si>
  <si>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</si>
  <si>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</si>
  <si>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</si>
  <si>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</si>
  <si>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</si>
  <si>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</si>
  <si>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</si>
  <si>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</si>
  <si>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</si>
  <si>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</si>
  <si>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</si>
  <si>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</si>
  <si>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</si>
  <si>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</si>
  <si>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</si>
  <si>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</si>
  <si>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</si>
  <si>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</si>
  <si>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</si>
  <si>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</si>
  <si>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</si>
  <si>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</si>
  <si>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</si>
  <si>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</si>
  <si>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</si>
  <si>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</si>
  <si>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</si>
  <si>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</si>
  <si>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</si>
  <si>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</si>
  <si>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</si>
  <si>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</si>
  <si>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</si>
  <si>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</si>
  <si>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</si>
  <si>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</si>
  <si>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</si>
  <si>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</si>
  <si>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</si>
  <si>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</si>
  <si>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</si>
  <si>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</si>
  <si>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</si>
  <si>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</si>
  <si>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</si>
  <si>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</si>
  <si>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</si>
  <si>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</si>
  <si>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</si>
  <si>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</si>
  <si>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</si>
  <si>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</si>
  <si>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</si>
  <si>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</si>
  <si>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</si>
  <si>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</si>
  <si>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</si>
  <si>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</si>
  <si>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</si>
  <si>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</si>
  <si>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</si>
  <si>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</si>
  <si>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</si>
  <si>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</si>
  <si>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</si>
  <si>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</si>
  <si>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</si>
  <si>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</si>
  <si>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</si>
  <si>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</si>
  <si>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</si>
  <si>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</si>
  <si>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</si>
  <si>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</si>
  <si>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</si>
  <si>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</si>
  <si>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</si>
  <si>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</si>
  <si>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</si>
  <si>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</si>
  <si>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</si>
  <si>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</si>
  <si>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</si>
  <si>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</si>
  <si>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</si>
  <si>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</si>
  <si>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</si>
  <si>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</si>
  <si>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</si>
  <si>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</si>
  <si>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</si>
  <si>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</si>
  <si>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</si>
  <si>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</si>
  <si>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</si>
  <si>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</si>
  <si>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</si>
  <si>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</si>
  <si>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</si>
  <si>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</si>
  <si>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</si>
  <si>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</si>
  <si>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</si>
  <si>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</si>
  <si>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</si>
  <si>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</si>
  <si>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</si>
  <si>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</si>
  <si>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</si>
  <si>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</si>
  <si>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</si>
  <si>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</si>
  <si>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</si>
  <si>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</si>
  <si>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</si>
  <si>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</si>
  <si>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</si>
  <si>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</si>
  <si>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</si>
  <si>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</si>
  <si>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</si>
  <si>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</si>
  <si>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</si>
  <si>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</si>
  <si>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</si>
  <si>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</si>
  <si>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</si>
  <si>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</si>
  <si>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</si>
  <si>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</si>
  <si>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</si>
  <si>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</si>
  <si>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</si>
  <si>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</si>
  <si>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</si>
  <si>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</si>
  <si>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</si>
  <si>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</si>
  <si>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</si>
  <si>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</si>
  <si>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</si>
  <si>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</si>
  <si>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</si>
  <si>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</si>
  <si>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</si>
  <si>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</si>
  <si>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</si>
  <si>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</si>
  <si>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</si>
  <si>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</si>
  <si>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</si>
  <si>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</si>
  <si>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</si>
  <si>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</si>
  <si>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</si>
  <si>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</si>
  <si>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</si>
  <si>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</si>
  <si>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</si>
  <si>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</si>
  <si>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</si>
  <si>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</si>
  <si>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</si>
  <si>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</si>
  <si>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</si>
  <si>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</si>
  <si>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</si>
  <si>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</si>
  <si>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</si>
  <si>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</si>
  <si>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</si>
  <si>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</si>
  <si>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</si>
  <si>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</si>
  <si>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</si>
  <si>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</si>
  <si>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</si>
  <si>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</si>
  <si>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</si>
  <si>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</si>
  <si>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</si>
  <si>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</si>
  <si>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</si>
  <si>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</si>
  <si>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</si>
  <si>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</si>
  <si>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</si>
  <si>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</si>
  <si>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</si>
  <si>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</si>
  <si>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</si>
  <si>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</si>
  <si>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</si>
  <si>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</si>
  <si>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</si>
  <si>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</si>
  <si>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</si>
  <si>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</si>
  <si>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</si>
  <si>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</si>
  <si>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</si>
  <si>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</si>
  <si>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</si>
  <si>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</si>
  <si>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</si>
  <si>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</si>
  <si>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</si>
  <si>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</si>
  <si>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</si>
  <si>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</si>
  <si>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</si>
  <si>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</si>
  <si>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</si>
  <si>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</si>
  <si>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</si>
  <si>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</si>
  <si>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</si>
  <si>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</si>
  <si>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</si>
  <si>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</si>
  <si>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</si>
  <si>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</si>
  <si>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</si>
  <si>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</si>
  <si>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</si>
  <si>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</si>
  <si>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</si>
  <si>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</si>
  <si>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</si>
  <si>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</si>
  <si>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</si>
  <si>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</si>
  <si>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</si>
  <si>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</si>
  <si>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</si>
  <si>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</si>
  <si>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</si>
  <si>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</si>
  <si>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</si>
  <si>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</si>
  <si>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</si>
  <si>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</si>
  <si>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</si>
  <si>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</si>
  <si>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</si>
  <si>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</si>
  <si>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</si>
  <si>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</si>
  <si>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</si>
  <si>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</si>
  <si>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</si>
  <si>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</si>
  <si>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</si>
  <si>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</si>
  <si>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</si>
  <si>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</si>
  <si>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</si>
  <si>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</si>
  <si>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</si>
  <si>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</si>
  <si>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</si>
  <si>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</si>
  <si>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</si>
  <si>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</si>
  <si>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</si>
  <si>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</si>
  <si>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</si>
  <si>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</si>
  <si>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</si>
  <si>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</si>
  <si>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</si>
  <si>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</si>
  <si>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</si>
  <si>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</si>
  <si>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</si>
  <si>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</si>
  <si>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</si>
  <si>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</si>
  <si>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</si>
  <si>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</si>
  <si>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</si>
  <si>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</si>
  <si>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</si>
  <si>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</si>
  <si>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</si>
  <si>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</si>
  <si>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</si>
  <si>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</si>
  <si>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</si>
  <si>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</si>
  <si>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</si>
  <si>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</si>
  <si>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</si>
  <si>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</si>
  <si>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</si>
  <si>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</si>
  <si>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</si>
  <si>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</si>
  <si>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</si>
  <si>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</si>
  <si>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</si>
  <si>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</si>
  <si>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</si>
  <si>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</si>
  <si>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</si>
  <si>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</si>
  <si>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</si>
  <si>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</si>
  <si>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</si>
  <si>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</si>
  <si>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</si>
  <si>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</si>
  <si>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</si>
  <si>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</si>
  <si>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</si>
  <si>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</si>
  <si>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</si>
  <si>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</si>
  <si>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</si>
  <si>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</si>
  <si>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</si>
  <si>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</si>
  <si>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</si>
  <si>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</si>
  <si>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</si>
  <si>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</si>
  <si>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</si>
  <si>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</si>
  <si>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</si>
  <si>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</si>
  <si>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</si>
  <si>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</si>
  <si>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</si>
  <si>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</si>
  <si>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</si>
  <si>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</si>
  <si>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</si>
  <si>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</si>
  <si>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</si>
  <si>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</si>
  <si>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</si>
  <si>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</si>
  <si>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</si>
  <si>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</si>
  <si>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</si>
  <si>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</si>
  <si>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</si>
  <si>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</si>
  <si>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</si>
  <si>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</si>
  <si>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</si>
  <si>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</si>
  <si>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</si>
  <si>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</si>
  <si>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</si>
  <si>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</si>
  <si>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</si>
  <si>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</si>
  <si>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</si>
  <si>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</si>
  <si>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</si>
  <si>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</si>
  <si>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</si>
  <si>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</si>
  <si>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</si>
  <si>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</si>
  <si>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</si>
  <si>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</si>
  <si>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</si>
  <si>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</si>
  <si>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</si>
  <si>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</si>
  <si>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</si>
  <si>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</si>
  <si>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</si>
  <si>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</si>
  <si>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</si>
  <si>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</si>
  <si>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</si>
  <si>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</si>
  <si>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</si>
  <si>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</si>
  <si>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</si>
  <si>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</si>
  <si>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</si>
  <si>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</si>
  <si>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</si>
  <si>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</si>
  <si>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</si>
  <si>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</si>
  <si>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</si>
  <si>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</si>
  <si>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</si>
  <si>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</si>
  <si>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</si>
  <si>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</si>
  <si>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</si>
  <si>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</si>
  <si>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</si>
  <si>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</si>
  <si>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</si>
  <si>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</si>
  <si>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</si>
  <si>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</si>
  <si>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</si>
  <si>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</si>
  <si>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</si>
  <si>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</si>
  <si>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</si>
  <si>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</si>
  <si>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</si>
  <si>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</si>
  <si>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</si>
  <si>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</si>
  <si>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</si>
  <si>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</si>
  <si>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</si>
  <si>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</si>
  <si>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</si>
  <si>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</si>
  <si>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</si>
  <si>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</si>
  <si>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</si>
  <si>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</si>
  <si>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</si>
  <si>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</si>
  <si>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</si>
  <si>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</si>
  <si>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</si>
  <si>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</si>
  <si>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</si>
  <si>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</si>
  <si>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</si>
  <si>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</si>
  <si>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</si>
  <si>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</si>
  <si>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</si>
  <si>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</si>
  <si>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</si>
  <si>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</si>
  <si>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</si>
  <si>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</si>
  <si>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</si>
  <si>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</si>
  <si>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</si>
  <si>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</si>
  <si>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</si>
  <si>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</si>
  <si>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</si>
  <si>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</si>
  <si>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</si>
  <si>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</si>
  <si>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</si>
  <si>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</si>
  <si>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</si>
  <si>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</si>
  <si>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</si>
  <si>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</si>
  <si>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</si>
  <si>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</si>
  <si>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</si>
  <si>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</si>
  <si>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</si>
  <si>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</si>
  <si>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</si>
  <si>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</si>
  <si>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</si>
  <si>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</si>
  <si>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</si>
  <si>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</si>
  <si>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</si>
  <si>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</si>
  <si>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</si>
  <si>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</si>
  <si>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</si>
  <si>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</si>
  <si>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</si>
  <si>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</si>
  <si>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</si>
  <si>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</si>
  <si>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</si>
  <si>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</si>
  <si>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</si>
  <si>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</si>
  <si>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</si>
  <si>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</si>
  <si>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</si>
  <si>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</si>
  <si>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</si>
  <si>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</si>
  <si>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</si>
  <si>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</si>
  <si>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</si>
  <si>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</si>
  <si>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</si>
  <si>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</si>
  <si>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</si>
  <si>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</si>
  <si>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</si>
  <si>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</si>
  <si>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</si>
  <si>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</si>
  <si>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</si>
  <si>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</si>
  <si>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</si>
  <si>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</si>
  <si>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</si>
  <si>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</si>
  <si>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</si>
  <si>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</si>
  <si>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</si>
  <si>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</si>
  <si>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</si>
  <si>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</si>
  <si>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</si>
  <si>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</si>
  <si>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</si>
  <si>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</si>
  <si>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</si>
  <si>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</si>
  <si>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</si>
  <si>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</si>
  <si>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</si>
  <si>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</si>
  <si>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</si>
  <si>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</si>
  <si>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</si>
  <si>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</si>
  <si>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</si>
  <si>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</si>
  <si>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</si>
  <si>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</si>
  <si>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</si>
  <si>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</si>
  <si>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</si>
  <si>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</si>
  <si>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</si>
  <si>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</si>
  <si>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</si>
  <si>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</si>
  <si>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</si>
  <si>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</si>
  <si>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</si>
  <si>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</si>
  <si>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</si>
  <si>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</si>
  <si>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</si>
  <si>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</si>
  <si>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</si>
  <si>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</si>
  <si>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</si>
  <si>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</si>
  <si>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</si>
  <si>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</si>
  <si>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</si>
  <si>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</si>
  <si>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</si>
  <si>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</si>
  <si>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</si>
  <si>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</si>
  <si>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</si>
  <si>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</si>
  <si>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</si>
  <si>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</si>
  <si>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</si>
  <si>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</si>
  <si>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</si>
  <si>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</si>
  <si>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</si>
  <si>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</si>
  <si>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</si>
  <si>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</si>
  <si>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</si>
  <si>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</si>
  <si>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</si>
  <si>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</si>
  <si>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</si>
  <si>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</si>
  <si>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</si>
  <si>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</si>
  <si>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</si>
  <si>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</si>
  <si>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</si>
  <si>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</si>
  <si>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</si>
  <si>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</si>
  <si>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</si>
  <si>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</si>
  <si>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</si>
  <si>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</si>
  <si>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</si>
  <si>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</si>
  <si>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</si>
  <si>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</si>
  <si>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</si>
  <si>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</si>
  <si>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</si>
  <si>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</si>
  <si>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</si>
  <si>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</si>
  <si>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</si>
  <si>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</si>
  <si>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</si>
  <si>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</si>
  <si>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</si>
  <si>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</si>
  <si>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</si>
  <si>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</si>
  <si>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</si>
  <si>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</si>
  <si>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</si>
  <si>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</si>
  <si>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</si>
  <si>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</si>
  <si>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</si>
  <si>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</si>
  <si>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</si>
  <si>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</si>
  <si>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</si>
  <si>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</si>
  <si>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</si>
  <si>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</si>
  <si>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</si>
  <si>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</si>
  <si>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</si>
  <si>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</si>
  <si>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</si>
  <si>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</si>
  <si>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</si>
  <si>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</si>
  <si>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</si>
  <si>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</si>
  <si>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</si>
  <si>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</si>
  <si>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</si>
  <si>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</si>
  <si>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</si>
  <si>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</si>
  <si>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</si>
  <si>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</si>
  <si>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</si>
  <si>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</si>
  <si>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</si>
  <si>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</si>
  <si>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</si>
  <si>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</si>
  <si>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</si>
  <si>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</si>
  <si>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</si>
  <si>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</si>
  <si>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</si>
  <si>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</si>
  <si>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</si>
  <si>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</si>
  <si>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</si>
  <si>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</si>
  <si>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</si>
  <si>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</si>
  <si>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</si>
  <si>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</si>
  <si>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</si>
  <si>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</si>
  <si>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</si>
  <si>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</si>
  <si>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</si>
  <si>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</si>
  <si>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</si>
  <si>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</si>
  <si>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</si>
  <si>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</si>
  <si>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</si>
  <si>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</si>
  <si>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</si>
  <si>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</si>
  <si>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</si>
  <si>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</si>
  <si>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</si>
  <si>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</si>
  <si>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</si>
  <si>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</si>
  <si>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</si>
  <si>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</si>
  <si>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</si>
  <si>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</si>
  <si>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</si>
  <si>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</si>
  <si>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</si>
  <si>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</si>
  <si>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</si>
  <si>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</si>
  <si>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</si>
  <si>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</si>
  <si>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</si>
  <si>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</si>
  <si>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</si>
  <si>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</si>
  <si>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</si>
  <si>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</si>
  <si>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</si>
  <si>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</si>
  <si>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</si>
  <si>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</si>
  <si>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</si>
  <si>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</si>
  <si>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</si>
  <si>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</si>
  <si>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</si>
  <si>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</si>
  <si>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</si>
  <si>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</si>
  <si>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</si>
  <si>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</si>
  <si>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</si>
  <si>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</si>
  <si>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</si>
  <si>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</si>
  <si>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</si>
  <si>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</si>
  <si>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</si>
  <si>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</si>
  <si>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</si>
  <si>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</si>
  <si>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</si>
  <si>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</si>
  <si>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</si>
  <si>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</si>
  <si>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</si>
  <si>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</si>
  <si>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</si>
  <si>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</si>
  <si>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</si>
  <si>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</si>
  <si>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</si>
  <si>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</si>
  <si>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</si>
  <si>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</si>
  <si>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</si>
  <si>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</si>
  <si>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</si>
  <si>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</si>
  <si>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</si>
  <si>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</si>
  <si>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</si>
  <si>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</si>
  <si>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</si>
  <si>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</si>
  <si>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</si>
  <si>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</si>
  <si>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</si>
  <si>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</si>
  <si>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</si>
  <si>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</si>
  <si>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</si>
  <si>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</si>
  <si>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</si>
  <si>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</si>
  <si>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</si>
  <si>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</si>
  <si>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</si>
  <si>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</si>
  <si>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</si>
  <si>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</si>
  <si>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</si>
  <si>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</si>
  <si>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</si>
  <si>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</si>
  <si>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</si>
  <si>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</si>
  <si>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</si>
  <si>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</si>
  <si>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</si>
  <si>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</si>
  <si>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</si>
  <si>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</si>
  <si>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</si>
  <si>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</si>
  <si>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</si>
  <si>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</si>
  <si>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</si>
  <si>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</si>
  <si>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</si>
  <si>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</si>
  <si>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</si>
  <si>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</si>
  <si>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</si>
  <si>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</si>
  <si>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</si>
  <si>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</si>
  <si>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</si>
  <si>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</si>
  <si>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</si>
  <si>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</si>
  <si>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</si>
  <si>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</si>
  <si>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</si>
  <si>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</si>
  <si>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</si>
  <si>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</si>
  <si>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</si>
  <si>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</si>
  <si>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</si>
  <si>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</si>
  <si>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</si>
  <si>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</si>
  <si>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</si>
  <si>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</si>
  <si>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</si>
  <si>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</si>
  <si>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</si>
  <si>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</si>
  <si>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</si>
  <si>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</si>
  <si>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</si>
  <si>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</si>
  <si>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</si>
  <si>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</si>
  <si>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</si>
  <si>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</si>
  <si>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</si>
  <si>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</si>
  <si>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</si>
  <si>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</si>
  <si>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</si>
  <si>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</si>
  <si>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</si>
  <si>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</si>
  <si>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</si>
  <si>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</si>
  <si>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</si>
  <si>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</si>
  <si>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</si>
  <si>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</si>
  <si>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</si>
  <si>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</si>
  <si>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</si>
  <si>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</si>
  <si>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</si>
  <si>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</si>
  <si>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</si>
  <si>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</si>
  <si>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</si>
  <si>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</si>
  <si>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</si>
  <si>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</si>
  <si>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</si>
  <si>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</si>
  <si>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</si>
  <si>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</si>
  <si>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</si>
  <si>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</si>
  <si>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</si>
  <si>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</si>
  <si>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</si>
  <si>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</si>
  <si>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</si>
  <si>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</si>
  <si>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</si>
  <si>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</si>
  <si>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</si>
  <si>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</si>
  <si>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</si>
  <si>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</si>
  <si>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</si>
  <si>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</si>
  <si>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</si>
  <si>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</si>
  <si>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</si>
  <si>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</si>
  <si>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</si>
  <si>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</si>
  <si>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</si>
  <si>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</si>
  <si>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</si>
  <si>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</si>
  <si>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</si>
  <si>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</si>
  <si>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</si>
  <si>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</si>
  <si>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</si>
  <si>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</si>
  <si>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</si>
  <si>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</si>
  <si>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</si>
  <si>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</si>
  <si>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</si>
  <si>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</si>
  <si>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</si>
  <si>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</si>
  <si>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</si>
  <si>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</si>
  <si>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</si>
  <si>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</si>
  <si>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</si>
  <si>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</si>
  <si>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</si>
  <si>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</si>
  <si>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</si>
  <si>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</si>
  <si>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</si>
  <si>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</si>
  <si>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</si>
  <si>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</si>
  <si>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</si>
  <si>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</si>
  <si>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</si>
  <si>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</si>
  <si>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</si>
  <si>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</si>
  <si>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</si>
  <si>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</si>
  <si>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</si>
  <si>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</si>
  <si>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</si>
  <si>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</si>
  <si>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</si>
  <si>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</si>
  <si>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</si>
  <si>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</si>
  <si>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</si>
  <si>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</si>
  <si>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</si>
  <si>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</si>
  <si>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</si>
  <si>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</si>
  <si>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</si>
  <si>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</si>
  <si>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</si>
  <si>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</si>
  <si>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</si>
  <si>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</si>
  <si>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</si>
  <si>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</si>
  <si>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</si>
  <si>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</si>
  <si>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</si>
  <si>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</si>
  <si>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</si>
  <si>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</si>
  <si>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</si>
  <si>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</si>
  <si>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</si>
  <si>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</si>
  <si>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</si>
  <si>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</si>
  <si>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</si>
  <si>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</si>
  <si>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</si>
  <si>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</si>
  <si>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</si>
  <si>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</si>
  <si>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</si>
  <si>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</si>
  <si>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</si>
  <si>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</si>
  <si>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</si>
  <si>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</si>
  <si>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</si>
  <si>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</si>
  <si>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</si>
  <si>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</si>
  <si>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</si>
  <si>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</si>
  <si>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</si>
  <si>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</si>
  <si>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</si>
  <si>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</si>
  <si>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</si>
  <si>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</si>
  <si>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</si>
  <si>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</si>
  <si>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</si>
  <si>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</si>
  <si>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</si>
  <si>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</si>
  <si>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</si>
  <si>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</si>
  <si>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</si>
  <si>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</si>
  <si>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</si>
  <si>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</si>
  <si>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</si>
  <si>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</si>
  <si>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</si>
  <si>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</si>
  <si>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</si>
  <si>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</si>
  <si>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</si>
  <si>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</si>
  <si>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</si>
  <si>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</si>
  <si>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</si>
  <si>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</si>
  <si>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</si>
  <si>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</si>
  <si>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</si>
  <si>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</si>
  <si>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</si>
  <si>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</si>
  <si>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</si>
  <si>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</si>
  <si>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</si>
  <si>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</si>
  <si>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</si>
  <si>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</si>
  <si>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</si>
  <si>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</si>
  <si>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</si>
  <si>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</si>
  <si>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</si>
  <si>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</si>
  <si>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</si>
  <si>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</si>
  <si>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</si>
  <si>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</si>
  <si>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</si>
  <si>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</si>
  <si>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</si>
  <si>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</si>
  <si>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</si>
  <si>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</si>
  <si>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</si>
  <si>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</si>
  <si>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</si>
  <si>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</si>
  <si>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</si>
  <si>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</si>
  <si>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</si>
  <si>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</si>
  <si>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</si>
  <si>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</si>
  <si>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</si>
  <si>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</si>
  <si>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</si>
  <si>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</si>
  <si>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</si>
  <si>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</si>
  <si>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</si>
  <si>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</si>
  <si>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</si>
  <si>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</si>
  <si>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</si>
  <si>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</si>
  <si>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</si>
  <si>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</si>
  <si>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</si>
  <si>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</si>
  <si>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</si>
  <si>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</si>
  <si>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</si>
  <si>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</si>
  <si>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</si>
  <si>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</si>
  <si>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</si>
  <si>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</si>
  <si>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</si>
  <si>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</si>
  <si>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</si>
  <si>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</si>
  <si>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</si>
  <si>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</si>
  <si>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</si>
  <si>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</si>
  <si>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</si>
  <si>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</si>
  <si>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</si>
  <si>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</si>
  <si>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</si>
  <si>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</si>
  <si>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</si>
  <si>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</si>
  <si>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</si>
  <si>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</si>
  <si>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</si>
  <si>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</si>
  <si>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</si>
  <si>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</si>
  <si>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</si>
  <si>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</si>
  <si>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</si>
  <si>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</si>
  <si>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</si>
  <si>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</si>
  <si>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</si>
  <si>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</si>
  <si>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</si>
  <si>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</si>
  <si>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</si>
  <si>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</si>
  <si>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</si>
  <si>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</si>
  <si>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</si>
  <si>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</si>
  <si>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</si>
  <si>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</si>
  <si>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</si>
  <si>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</si>
  <si>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</si>
  <si>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</si>
  <si>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</si>
  <si>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</si>
  <si>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</si>
  <si>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</si>
  <si>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</si>
  <si>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</si>
  <si>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</si>
  <si>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</si>
  <si>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</si>
  <si>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</si>
  <si>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</si>
  <si>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</si>
  <si>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</si>
  <si>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</si>
  <si>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</si>
  <si>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</si>
  <si>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</si>
  <si>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</si>
  <si>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</si>
  <si>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</si>
  <si>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</si>
  <si>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</si>
  <si>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</si>
  <si>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</si>
  <si>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</si>
  <si>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</si>
  <si>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</si>
  <si>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</si>
  <si>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</si>
  <si>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</si>
  <si>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</si>
  <si>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</si>
  <si>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</si>
  <si>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</si>
  <si>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</si>
  <si>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</si>
  <si>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</si>
  <si>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</si>
  <si>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</si>
  <si>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</si>
  <si>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</si>
  <si>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</si>
  <si>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</si>
  <si>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</si>
  <si>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</si>
  <si>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</si>
  <si>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</si>
  <si>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</si>
  <si>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</si>
  <si>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</si>
  <si>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</si>
  <si>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</si>
  <si>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</si>
  <si>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</si>
  <si>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</si>
  <si>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</si>
  <si>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</si>
  <si>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</si>
  <si>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</si>
  <si>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</si>
  <si>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</si>
  <si>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</si>
  <si>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</si>
  <si>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</si>
  <si>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</si>
  <si>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</si>
  <si>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</si>
  <si>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</si>
  <si>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</si>
  <si>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</si>
  <si>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</si>
  <si>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</si>
  <si>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</si>
  <si>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</si>
  <si>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</si>
  <si>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</si>
  <si>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</si>
  <si>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</si>
  <si>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</si>
  <si>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</si>
  <si>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</si>
  <si>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</si>
  <si>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</si>
  <si>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</si>
  <si>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</si>
  <si>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</si>
  <si>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</si>
  <si>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</si>
  <si>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</si>
  <si>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</si>
  <si>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</si>
  <si>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</si>
  <si>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</si>
  <si>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</si>
  <si>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</si>
  <si>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</si>
  <si>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</si>
  <si>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</si>
  <si>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</si>
  <si>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</si>
  <si>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</si>
  <si>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</si>
  <si>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</si>
  <si>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</si>
  <si>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</si>
  <si>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</si>
  <si>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</si>
  <si>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</si>
  <si>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</si>
  <si>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</si>
  <si>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</si>
  <si>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</si>
  <si>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</si>
  <si>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</si>
  <si>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</si>
  <si>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</si>
  <si>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</si>
  <si>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</si>
  <si>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</si>
  <si>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</si>
  <si>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</si>
  <si>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</si>
  <si>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</si>
  <si>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</si>
  <si>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</si>
  <si>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</si>
  <si>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</si>
  <si>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</si>
  <si>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</si>
  <si>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</si>
  <si>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</si>
  <si>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</si>
  <si>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</si>
  <si>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</si>
  <si>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</si>
  <si>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</si>
  <si>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</si>
  <si>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</si>
  <si>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</si>
  <si>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</si>
  <si>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</si>
  <si>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</si>
  <si>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</si>
  <si>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</si>
  <si>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</si>
  <si>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</si>
  <si>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</si>
  <si>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</si>
  <si>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</si>
  <si>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</si>
  <si>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</si>
  <si>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</si>
  <si>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</si>
  <si>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</si>
  <si>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</si>
  <si>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</si>
  <si>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</si>
  <si>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</si>
  <si>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</si>
  <si>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</si>
  <si>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</si>
  <si>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</si>
  <si>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</si>
  <si>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</si>
  <si>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</si>
  <si>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</si>
  <si>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</si>
  <si>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</si>
  <si>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</si>
  <si>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</si>
  <si>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</si>
  <si>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</si>
  <si>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</si>
  <si>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</si>
  <si>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</si>
  <si>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</si>
  <si>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</si>
  <si>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</si>
  <si>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</si>
  <si>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</si>
  <si>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</si>
  <si>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</si>
  <si>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</si>
  <si>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</si>
  <si>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</si>
  <si>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</si>
  <si>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</si>
  <si>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</si>
  <si>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</si>
  <si>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</si>
  <si>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</si>
  <si>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</si>
  <si>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</si>
  <si>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</si>
  <si>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</si>
  <si>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</si>
  <si>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</si>
  <si>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</si>
  <si>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</si>
  <si>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</si>
  <si>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</si>
  <si>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</si>
  <si>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</si>
  <si>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</si>
  <si>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</si>
  <si>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</si>
  <si>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</si>
  <si>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</si>
  <si>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</si>
  <si>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</si>
  <si>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</si>
  <si>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</si>
  <si>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</si>
  <si>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</si>
  <si>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</si>
  <si>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</si>
  <si>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</si>
  <si>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</si>
  <si>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</si>
  <si>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</si>
  <si>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</si>
  <si>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</si>
  <si>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</si>
  <si>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</si>
  <si>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</si>
  <si>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</si>
  <si>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</si>
  <si>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</si>
  <si>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</si>
  <si>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</si>
  <si>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</si>
  <si>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</si>
  <si>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</si>
  <si>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</si>
  <si>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</si>
  <si>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</si>
  <si>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</si>
  <si>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</si>
  <si>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</si>
  <si>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</si>
  <si>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</si>
  <si>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</si>
  <si>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</si>
  <si>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</si>
  <si>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</si>
  <si>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</si>
  <si>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</si>
  <si>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</si>
  <si>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</si>
  <si>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</si>
  <si>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</si>
  <si>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</si>
  <si>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</si>
  <si>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</si>
  <si>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</si>
  <si>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</si>
  <si>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</si>
  <si>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</si>
  <si>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</si>
  <si>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</si>
  <si>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</si>
  <si>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</si>
  <si>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</si>
  <si>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</si>
  <si>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</si>
  <si>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</si>
  <si>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</si>
  <si>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</si>
  <si>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</si>
  <si>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</si>
  <si>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</si>
  <si>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</si>
  <si>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</si>
  <si>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</si>
  <si>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</si>
  <si>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</si>
  <si>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</si>
  <si>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</si>
  <si>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</si>
  <si>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</si>
  <si>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</si>
  <si>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</si>
  <si>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</si>
  <si>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</si>
  <si>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</si>
  <si>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</si>
  <si>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</si>
  <si>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</si>
  <si>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</si>
  <si>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</si>
  <si>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</si>
  <si>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</si>
  <si>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</si>
  <si>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</si>
  <si>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</si>
  <si>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</si>
  <si>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</si>
  <si>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</si>
  <si>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</si>
  <si>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</si>
  <si>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</si>
  <si>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</si>
  <si>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</si>
  <si>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</si>
  <si>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</si>
  <si>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</si>
  <si>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</si>
  <si>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</si>
  <si>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</si>
  <si>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</si>
  <si>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</si>
  <si>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</si>
  <si>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</si>
  <si>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</si>
  <si>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</si>
  <si>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</si>
  <si>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</si>
  <si>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</si>
  <si>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</si>
  <si>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</si>
  <si>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</si>
  <si>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</si>
  <si>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</si>
  <si>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</si>
  <si>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</si>
  <si>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</si>
  <si>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</si>
  <si>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</si>
  <si>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</si>
  <si>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</si>
  <si>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</si>
  <si>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</si>
  <si>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</si>
  <si>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</si>
  <si>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</si>
  <si>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</si>
  <si>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</si>
  <si>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</si>
  <si>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</si>
  <si>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</si>
  <si>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</si>
  <si>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</si>
  <si>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</si>
  <si>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</si>
  <si>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</si>
  <si>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</si>
  <si>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</si>
  <si>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</si>
  <si>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</si>
  <si>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</si>
  <si>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</si>
  <si>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</si>
  <si>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</si>
  <si>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</si>
  <si>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</si>
  <si>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</si>
  <si>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</si>
  <si>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</si>
  <si>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</si>
  <si>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</si>
  <si>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</si>
  <si>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</si>
  <si>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</si>
  <si>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</si>
  <si>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</si>
  <si>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</si>
  <si>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</si>
  <si>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</si>
  <si>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</si>
  <si>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</si>
  <si>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</si>
  <si>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</si>
  <si>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</si>
  <si>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</si>
  <si>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</si>
  <si>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</si>
  <si>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</si>
  <si>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</si>
  <si>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</si>
  <si>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</si>
  <si>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</si>
  <si>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</si>
  <si>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</si>
  <si>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</si>
  <si>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</si>
  <si>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</si>
  <si>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</si>
  <si>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</si>
  <si>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</si>
  <si>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</si>
  <si>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</si>
  <si>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</si>
  <si>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</si>
  <si>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</si>
  <si>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</si>
  <si>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</si>
  <si>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</si>
  <si>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</si>
  <si>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</si>
  <si>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</si>
  <si>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</si>
  <si>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</si>
  <si>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</si>
  <si>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</si>
  <si>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</si>
  <si>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</si>
  <si>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</si>
  <si>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</si>
  <si>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</si>
  <si>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</si>
  <si>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</si>
  <si>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</si>
  <si>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</si>
  <si>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</si>
  <si>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</si>
  <si>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</si>
  <si>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</si>
  <si>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</si>
  <si>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</si>
  <si>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</si>
  <si>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</si>
  <si>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</si>
  <si>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</si>
  <si>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</si>
  <si>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</si>
  <si>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</si>
  <si>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</si>
  <si>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</si>
  <si>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</si>
  <si>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</si>
  <si>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</si>
  <si>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</si>
  <si>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</si>
  <si>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</si>
  <si>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</si>
  <si>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</si>
  <si>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</si>
  <si>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</si>
  <si>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</si>
  <si>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</si>
  <si>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</si>
  <si>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</si>
  <si>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</si>
  <si>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</si>
  <si>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</si>
  <si>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</si>
  <si>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</si>
  <si>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</si>
  <si>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</si>
  <si>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</si>
  <si>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</si>
  <si>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</si>
  <si>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</si>
  <si>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</si>
  <si>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</si>
  <si>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</si>
  <si>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</si>
  <si>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</si>
  <si>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</si>
  <si>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</si>
  <si>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</si>
  <si>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</si>
  <si>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</si>
  <si>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</si>
  <si>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</si>
  <si>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</si>
  <si>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</si>
  <si>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</si>
  <si>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</si>
  <si>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</si>
  <si>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</si>
  <si>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</si>
  <si>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</si>
  <si>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</si>
  <si>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</si>
  <si>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</si>
  <si>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</si>
  <si>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</si>
  <si>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</si>
  <si>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</si>
  <si>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</si>
  <si>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</si>
  <si>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</si>
  <si>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</si>
  <si>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</si>
  <si>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</si>
  <si>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</si>
  <si>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</si>
  <si>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</si>
  <si>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</si>
  <si>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</si>
  <si>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</si>
  <si>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</si>
  <si>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</si>
  <si>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</si>
  <si>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</si>
  <si>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</si>
  <si>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</si>
  <si>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</si>
  <si>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</si>
  <si>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</si>
  <si>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</si>
  <si>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</si>
  <si>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</si>
  <si>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</si>
  <si>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</si>
  <si>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</si>
  <si>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</si>
  <si>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</si>
  <si>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</si>
  <si>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</si>
  <si>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</si>
  <si>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</si>
  <si>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</si>
  <si>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</si>
  <si>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</si>
  <si>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</si>
  <si>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</si>
  <si>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</si>
  <si>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</si>
  <si>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</si>
  <si>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</si>
  <si>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</si>
  <si>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</si>
  <si>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</si>
  <si>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</si>
  <si>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</si>
  <si>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</si>
  <si>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</si>
  <si>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</si>
  <si>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</si>
  <si>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</si>
  <si>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</si>
  <si>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</si>
  <si>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</si>
  <si>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</si>
  <si>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</si>
  <si>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</si>
  <si>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</si>
  <si>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</si>
  <si>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</si>
  <si>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</si>
  <si>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</si>
  <si>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</si>
  <si>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</si>
  <si>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</si>
  <si>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</si>
  <si>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</si>
  <si>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</si>
  <si>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</si>
  <si>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</si>
  <si>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</si>
  <si>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</si>
  <si>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</si>
  <si>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</si>
  <si>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</si>
  <si>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</si>
  <si>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</si>
  <si>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</si>
  <si>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</si>
  <si>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</si>
  <si>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</si>
  <si>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</si>
  <si>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</si>
  <si>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</si>
  <si>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</si>
  <si>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</si>
  <si>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</si>
  <si>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</si>
  <si>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</si>
  <si>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</si>
  <si>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</si>
  <si>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</si>
  <si>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</si>
  <si>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</si>
  <si>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</si>
  <si>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</si>
  <si>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</si>
  <si>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</si>
  <si>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</si>
  <si>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</si>
  <si>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</si>
  <si>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</si>
  <si>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</si>
  <si>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</si>
  <si>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</si>
  <si>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</si>
  <si>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</si>
  <si>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</si>
  <si>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</si>
  <si>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</si>
  <si>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</si>
  <si>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</si>
  <si>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</si>
  <si>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</si>
  <si>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</si>
  <si>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</si>
  <si>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</si>
  <si>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</si>
  <si>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</si>
  <si>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</si>
  <si>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</si>
  <si>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</si>
  <si>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</si>
  <si>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</si>
  <si>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</si>
  <si>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</si>
  <si>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</si>
  <si>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</si>
  <si>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</si>
  <si>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</si>
  <si>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</si>
  <si>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</si>
  <si>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</si>
  <si>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</si>
  <si>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</si>
  <si>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</si>
  <si>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</si>
  <si>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</si>
  <si>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</si>
  <si>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</si>
  <si>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</si>
  <si>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</si>
  <si>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</si>
  <si>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</si>
  <si>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</si>
  <si>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</si>
  <si>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</si>
  <si>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</si>
  <si>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</si>
  <si>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</si>
  <si>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</si>
  <si>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</si>
  <si>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</si>
  <si>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</si>
  <si>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</si>
  <si>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</si>
  <si>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</si>
  <si>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</si>
  <si>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</si>
  <si>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</si>
  <si>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</si>
  <si>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</si>
  <si>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</si>
  <si>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</si>
  <si>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</si>
  <si>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</si>
  <si>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</si>
  <si>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</si>
  <si>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</si>
  <si>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</si>
  <si>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</si>
  <si>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</si>
  <si>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</si>
  <si>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</si>
  <si>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</si>
  <si>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</si>
  <si>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</si>
  <si>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</si>
  <si>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</si>
  <si>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</si>
  <si>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</si>
  <si>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</si>
  <si>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</si>
  <si>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</si>
  <si>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</si>
  <si>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</si>
  <si>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</si>
  <si>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</si>
  <si>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</si>
  <si>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</si>
  <si>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</si>
  <si>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</si>
  <si>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</si>
  <si>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</si>
  <si>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</si>
  <si>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</si>
  <si>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</si>
  <si>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</si>
  <si>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</si>
  <si>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</si>
  <si>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</si>
  <si>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</si>
  <si>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</si>
  <si>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</si>
  <si>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</si>
  <si>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</si>
  <si>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</si>
  <si>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</si>
  <si>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</si>
  <si>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</si>
  <si>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</si>
  <si>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</si>
  <si>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</si>
  <si>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</si>
  <si>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</si>
  <si>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</si>
  <si>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</si>
  <si>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</si>
  <si>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</si>
  <si>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</si>
  <si>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</si>
  <si>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</si>
  <si>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</si>
  <si>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</si>
  <si>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</si>
  <si>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</si>
  <si>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</si>
  <si>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</si>
  <si>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</si>
  <si>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</si>
  <si>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</si>
  <si>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</si>
  <si>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</si>
  <si>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</si>
  <si>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</si>
  <si>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</si>
  <si>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</si>
  <si>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</si>
  <si>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</si>
  <si>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</si>
  <si>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</si>
  <si>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</si>
  <si>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</si>
  <si>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</si>
  <si>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</si>
  <si>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</si>
  <si>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</si>
  <si>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</si>
  <si>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</si>
  <si>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</si>
  <si>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</si>
  <si>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</si>
  <si>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</si>
  <si>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</si>
  <si>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</si>
  <si>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</si>
  <si>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</si>
  <si>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</si>
  <si>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</si>
  <si>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</si>
  <si>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</si>
  <si>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</si>
  <si>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</si>
  <si>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</si>
  <si>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</si>
  <si>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</si>
  <si>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</si>
  <si>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</si>
  <si>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</si>
  <si>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</si>
  <si>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</si>
  <si>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</si>
  <si>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</si>
  <si>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</si>
  <si>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</si>
  <si>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</si>
  <si>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</si>
  <si>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</si>
  <si>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</si>
  <si>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</si>
  <si>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</si>
  <si>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</si>
  <si>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</si>
  <si>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</si>
  <si>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</si>
  <si>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</si>
  <si>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</si>
  <si>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</si>
  <si>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</si>
  <si>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</si>
  <si>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</si>
  <si>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</si>
  <si>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</si>
  <si>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</si>
  <si>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</si>
  <si>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</si>
  <si>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</si>
  <si>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</si>
  <si>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</si>
  <si>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</si>
  <si>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</si>
  <si>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</si>
  <si>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</si>
  <si>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</si>
  <si>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</si>
  <si>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</si>
  <si>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</si>
  <si>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</si>
  <si>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</si>
  <si>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</si>
  <si>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</si>
  <si>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</si>
  <si>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</si>
  <si>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</si>
  <si>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</si>
  <si>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</si>
  <si>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</si>
  <si>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</si>
  <si>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</si>
  <si>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</si>
  <si>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</si>
  <si>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</si>
  <si>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</si>
  <si>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</si>
  <si>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</si>
  <si>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</si>
  <si>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</si>
  <si>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</si>
  <si>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</si>
  <si>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</si>
  <si>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</si>
  <si>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</si>
  <si>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</si>
  <si>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</si>
  <si>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</si>
  <si>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</si>
  <si>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</si>
  <si>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</si>
  <si>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</si>
  <si>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</si>
  <si>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</si>
  <si>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</si>
  <si>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</si>
  <si>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</si>
  <si>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</si>
  <si>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</si>
  <si>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</si>
  <si>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</si>
  <si>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</si>
  <si>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</si>
  <si>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</si>
  <si>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</si>
  <si>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</si>
  <si>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</si>
  <si>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</si>
  <si>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</si>
  <si>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</si>
  <si>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</si>
  <si>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</si>
  <si>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</si>
  <si>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</si>
  <si>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</si>
  <si>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</si>
  <si>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</si>
  <si>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</si>
  <si>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</si>
  <si>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</si>
  <si>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</si>
  <si>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</si>
  <si>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</si>
  <si>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</si>
  <si>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</si>
  <si>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</si>
  <si>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</si>
  <si>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</si>
  <si>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</si>
  <si>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</si>
  <si>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</si>
  <si>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</si>
  <si>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</si>
  <si>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</si>
  <si>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</si>
  <si>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</si>
  <si>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</si>
  <si>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</si>
  <si>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</si>
  <si>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</si>
  <si>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</si>
  <si>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</si>
  <si>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</si>
  <si>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</si>
  <si>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</si>
  <si>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</si>
  <si>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</si>
  <si>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</si>
  <si>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</si>
  <si>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</si>
  <si>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</si>
  <si>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</si>
  <si>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</si>
  <si>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</si>
  <si>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</si>
  <si>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</si>
  <si>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</si>
  <si>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</si>
  <si>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</si>
  <si>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</si>
  <si>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</si>
  <si>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</si>
  <si>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</si>
  <si>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</si>
  <si>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</si>
  <si>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</si>
  <si>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</si>
  <si>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</si>
  <si>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</si>
  <si>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</si>
  <si>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</si>
  <si>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</si>
  <si>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</si>
  <si>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</si>
  <si>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</si>
  <si>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</si>
  <si>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</si>
  <si>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</si>
  <si>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</si>
  <si>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</si>
  <si>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</si>
  <si>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</si>
  <si>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</si>
  <si>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</si>
  <si>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</si>
  <si>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</si>
  <si>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</si>
  <si>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</si>
  <si>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</si>
  <si>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</si>
  <si>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</si>
  <si>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</si>
  <si>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</si>
  <si>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</si>
  <si>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</si>
  <si>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</si>
  <si>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</si>
  <si>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</si>
  <si>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</si>
  <si>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</si>
  <si>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</si>
  <si>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</si>
  <si>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</si>
  <si>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</si>
  <si>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</si>
  <si>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</si>
  <si>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</si>
  <si>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</si>
  <si>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</si>
  <si>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</si>
  <si>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</si>
  <si>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</si>
  <si>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</si>
  <si>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</si>
  <si>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</si>
  <si>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</si>
  <si>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</si>
  <si>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</si>
  <si>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</si>
  <si>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</si>
  <si>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</si>
  <si>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</si>
  <si>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</si>
  <si>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</si>
  <si>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</si>
  <si>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</si>
  <si>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</si>
  <si>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</si>
  <si>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</si>
  <si>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</si>
  <si>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</si>
  <si>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</si>
  <si>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</si>
  <si>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</si>
  <si>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</si>
  <si>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</si>
  <si>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</si>
  <si>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</si>
  <si>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</si>
  <si>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</si>
  <si>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</si>
  <si>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</si>
  <si>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</si>
  <si>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</si>
  <si>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</si>
  <si>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</si>
  <si>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</si>
  <si>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</si>
  <si>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</si>
  <si>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</si>
  <si>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</si>
  <si>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</si>
  <si>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</si>
  <si>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</si>
  <si>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</si>
  <si>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</si>
  <si>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</si>
  <si>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</si>
  <si>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</si>
  <si>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</si>
  <si>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</si>
  <si>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</si>
  <si>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</si>
  <si>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</si>
  <si>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</si>
  <si>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</si>
  <si>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</si>
  <si>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</si>
  <si>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</si>
  <si>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</si>
  <si>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</si>
  <si>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</si>
  <si>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</si>
  <si>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</si>
  <si>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</si>
  <si>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</si>
  <si>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</si>
  <si>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</si>
  <si>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</si>
  <si>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</si>
  <si>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</si>
  <si>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</si>
  <si>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</si>
  <si>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</si>
  <si>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</si>
  <si>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</si>
  <si>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</si>
  <si>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</si>
  <si>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</si>
  <si>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</si>
  <si>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</si>
  <si>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</si>
  <si>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</si>
  <si>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</si>
  <si>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</si>
  <si>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</si>
  <si>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</si>
  <si>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</si>
  <si>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</si>
  <si>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</si>
  <si>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</si>
  <si>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</si>
  <si>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</si>
  <si>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</si>
  <si>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</si>
  <si>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</si>
  <si>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</si>
  <si>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</si>
  <si>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</si>
  <si>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</si>
  <si>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</si>
  <si>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</si>
  <si>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</si>
  <si>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</si>
  <si>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</si>
  <si>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</si>
  <si>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</si>
  <si>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</si>
  <si>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</si>
  <si>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</si>
  <si>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</si>
  <si>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</si>
  <si>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</si>
  <si>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</si>
  <si>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</si>
  <si>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</si>
  <si>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</si>
  <si>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</si>
  <si>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</si>
  <si>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</si>
  <si>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</si>
  <si>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</si>
  <si>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</si>
  <si>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</si>
  <si>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</si>
  <si>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</si>
  <si>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</si>
  <si>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</si>
  <si>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</si>
  <si>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</si>
  <si>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</si>
  <si>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</si>
  <si>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</si>
  <si>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</si>
  <si>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</si>
  <si>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</si>
  <si>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</si>
  <si>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</si>
  <si>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</si>
  <si>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</si>
  <si>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</si>
  <si>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</si>
  <si>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</si>
  <si>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</si>
  <si>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</si>
  <si>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</si>
  <si>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</si>
  <si>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</si>
  <si>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</si>
  <si>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</si>
  <si>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</si>
  <si>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</si>
  <si>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</si>
  <si>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</si>
  <si>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</si>
  <si>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</si>
  <si>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</si>
  <si>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</si>
  <si>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</si>
  <si>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</si>
  <si>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</si>
  <si>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</si>
  <si>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</si>
  <si>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</si>
  <si>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</si>
  <si>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</si>
  <si>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</si>
  <si>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</si>
  <si>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</si>
  <si>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</si>
  <si>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</si>
  <si>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</si>
  <si>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</si>
  <si>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</si>
  <si>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</si>
  <si>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</si>
  <si>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</si>
  <si>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</si>
  <si>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</si>
  <si>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</si>
  <si>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</si>
  <si>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</si>
  <si>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</si>
  <si>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</si>
  <si>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</si>
  <si>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</si>
  <si>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</si>
  <si>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</si>
  <si>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</si>
  <si>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</si>
  <si>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</si>
  <si>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</si>
  <si>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</si>
  <si>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</si>
  <si>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</si>
  <si>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</si>
  <si>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</si>
  <si>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</si>
  <si>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</si>
  <si>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</si>
  <si>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</si>
  <si>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</si>
  <si>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</si>
  <si>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</si>
  <si>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</si>
  <si>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</si>
  <si>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</si>
  <si>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</si>
  <si>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</si>
  <si>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</si>
  <si>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</si>
  <si>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</si>
  <si>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</si>
  <si>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</si>
  <si>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</si>
  <si>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</si>
  <si>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</si>
  <si>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</si>
  <si>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</si>
  <si>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</si>
  <si>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</si>
  <si>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</si>
  <si>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</si>
  <si>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</si>
  <si>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</si>
  <si>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</si>
  <si>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</si>
  <si>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</si>
  <si>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</si>
  <si>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</si>
  <si>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</si>
  <si>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</si>
  <si>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</si>
  <si>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</si>
  <si>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</si>
  <si>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</si>
  <si>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</si>
  <si>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</si>
  <si>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</si>
  <si>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</si>
  <si>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</si>
  <si>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</si>
  <si>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</si>
  <si>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</si>
  <si>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</si>
  <si>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</si>
  <si>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</si>
  <si>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</si>
  <si>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</si>
  <si>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</si>
  <si>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</si>
  <si>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</si>
  <si>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</si>
  <si>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</si>
  <si>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</si>
  <si>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</si>
  <si>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</si>
  <si>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</si>
  <si>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</si>
  <si>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</si>
  <si>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</si>
  <si>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</si>
  <si>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</si>
  <si>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</si>
  <si>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</si>
  <si>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</si>
  <si>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</si>
  <si>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</si>
  <si>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</si>
  <si>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</si>
  <si>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</si>
  <si>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</si>
  <si>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</si>
  <si>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</si>
  <si>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</si>
  <si>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</si>
  <si>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</si>
  <si>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</si>
  <si>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</si>
  <si>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</si>
  <si>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</si>
  <si>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</si>
  <si>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</si>
  <si>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</si>
  <si>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</si>
  <si>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</si>
  <si>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</si>
  <si>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</si>
  <si>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</si>
  <si>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</si>
  <si>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</si>
  <si>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</si>
  <si>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</si>
  <si>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</si>
  <si>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</si>
  <si>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</si>
  <si>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</si>
  <si>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</si>
  <si>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</si>
  <si>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</si>
  <si>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</si>
  <si>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</si>
  <si>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</si>
  <si>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</si>
  <si>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</si>
  <si>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</si>
  <si>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</si>
  <si>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</si>
  <si>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</si>
  <si>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</si>
  <si>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</si>
  <si>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</si>
  <si>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</si>
  <si>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</si>
  <si>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</si>
  <si>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</si>
  <si>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</si>
  <si>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</si>
  <si>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</si>
  <si>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</si>
  <si>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</si>
  <si>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</si>
  <si>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</si>
  <si>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</si>
  <si>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</si>
  <si>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</si>
  <si>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</si>
  <si>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</si>
  <si>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</si>
  <si>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</si>
  <si>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</si>
  <si>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</si>
  <si>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</si>
  <si>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</si>
  <si>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</si>
  <si>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</si>
  <si>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</si>
  <si>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</si>
  <si>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</si>
  <si>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</si>
  <si>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</si>
  <si>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</si>
  <si>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</si>
  <si>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</si>
  <si>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</si>
  <si>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</si>
  <si>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</si>
  <si>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</si>
  <si>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</si>
  <si>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</si>
  <si>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</si>
  <si>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</si>
  <si>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</si>
  <si>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</si>
  <si>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</si>
  <si>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</si>
  <si>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</si>
  <si>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</si>
  <si>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</si>
  <si>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</si>
  <si>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</si>
  <si>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</si>
  <si>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</si>
  <si>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</si>
  <si>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</si>
  <si>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</si>
  <si>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</si>
  <si>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</si>
  <si>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</si>
  <si>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</si>
  <si>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</si>
  <si>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</si>
  <si>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</si>
  <si>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</si>
  <si>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</si>
  <si>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</si>
  <si>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</si>
  <si>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</si>
  <si>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</si>
  <si>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</si>
  <si>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</si>
  <si>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</si>
  <si>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</si>
  <si>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</si>
  <si>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</si>
  <si>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</si>
  <si>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</si>
  <si>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</si>
  <si>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</si>
  <si>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</si>
  <si>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</si>
  <si>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</si>
  <si>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</si>
  <si>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</si>
  <si>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</si>
  <si>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</si>
  <si>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</si>
  <si>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</si>
  <si>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</si>
  <si>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</si>
  <si>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</si>
  <si>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</si>
  <si>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</si>
  <si>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</si>
  <si>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</si>
  <si>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</si>
  <si>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</si>
  <si>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</si>
  <si>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</si>
  <si>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</si>
  <si>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</si>
  <si>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</si>
  <si>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</si>
  <si>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</si>
  <si>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</si>
  <si>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</si>
  <si>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</si>
  <si>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</si>
  <si>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</si>
  <si>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</si>
  <si>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</si>
  <si>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</si>
  <si>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</si>
  <si>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</si>
  <si>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</si>
  <si>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</si>
  <si>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</si>
  <si>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</si>
  <si>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</si>
  <si>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</si>
  <si>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</si>
  <si>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</si>
  <si>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</si>
  <si>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</si>
  <si>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</si>
  <si>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</si>
  <si>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</si>
  <si>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</si>
  <si>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</si>
  <si>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</si>
  <si>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</si>
  <si>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</si>
  <si>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</si>
  <si>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</si>
  <si>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</si>
  <si>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</si>
  <si>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</si>
  <si>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</si>
  <si>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</si>
  <si>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</si>
  <si>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</si>
  <si>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</si>
  <si>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</si>
  <si>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</si>
  <si>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</si>
  <si>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</si>
  <si>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</si>
  <si>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</si>
  <si>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</si>
  <si>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</si>
  <si>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</si>
  <si>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</si>
  <si>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</si>
  <si>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</si>
  <si>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</si>
  <si>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</si>
  <si>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</si>
  <si>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</si>
  <si>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</si>
  <si>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</si>
  <si>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</si>
  <si>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</si>
  <si>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</si>
  <si>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</si>
  <si>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</si>
  <si>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</si>
  <si>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</si>
  <si>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</si>
  <si>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</si>
  <si>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</si>
  <si>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</si>
  <si>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</si>
  <si>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</si>
  <si>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</si>
  <si>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</si>
  <si>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</si>
  <si>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</si>
  <si>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</si>
  <si>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</si>
  <si>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</si>
  <si>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</si>
  <si>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</si>
  <si>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</si>
  <si>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</si>
  <si>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</si>
  <si>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</si>
  <si>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</si>
  <si>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</si>
  <si>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</si>
  <si>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</si>
  <si>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</si>
  <si>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</si>
  <si>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</si>
  <si>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</si>
  <si>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</si>
  <si>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</si>
  <si>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</si>
  <si>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</si>
  <si>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</si>
  <si>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</si>
  <si>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</si>
  <si>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</si>
  <si>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</si>
  <si>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</si>
  <si>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</si>
  <si>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</si>
  <si>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</si>
  <si>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</si>
  <si>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</si>
  <si>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</si>
  <si>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</si>
  <si>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</si>
  <si>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</si>
  <si>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</si>
  <si>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</si>
  <si>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</si>
  <si>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</si>
  <si>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</si>
  <si>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</si>
  <si>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</si>
  <si>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</si>
  <si>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</si>
  <si>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</si>
  <si>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</si>
  <si>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</si>
  <si>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</si>
  <si>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</si>
  <si>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</si>
  <si>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</si>
  <si>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</si>
  <si>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</si>
  <si>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</si>
  <si>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</si>
  <si>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</si>
  <si>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</si>
  <si>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</si>
  <si>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</si>
  <si>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</si>
  <si>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</si>
  <si>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</si>
  <si>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</si>
  <si>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</si>
  <si>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</si>
  <si>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</si>
  <si>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</si>
  <si>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</si>
  <si>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</si>
  <si>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</si>
  <si>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</si>
  <si>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</si>
  <si>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</si>
  <si>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</si>
  <si>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</si>
  <si>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</si>
  <si>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</si>
  <si>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</si>
  <si>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</si>
  <si>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</si>
  <si>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</si>
  <si>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</si>
  <si>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</si>
  <si>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</si>
  <si>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</si>
  <si>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</si>
  <si>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</si>
  <si>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</si>
  <si>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</si>
  <si>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</si>
  <si>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</si>
  <si>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</si>
  <si>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</si>
  <si>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</si>
  <si>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</si>
  <si>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</si>
  <si>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</si>
  <si>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</si>
  <si>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</si>
  <si>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</si>
  <si>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</si>
  <si>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</si>
  <si>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</si>
  <si>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</si>
  <si>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</si>
  <si>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</si>
  <si>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</si>
  <si>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</si>
  <si>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</si>
  <si>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</si>
  <si>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</si>
  <si>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</si>
  <si>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</si>
  <si>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</si>
  <si>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</si>
  <si>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</si>
  <si>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</si>
  <si>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</si>
  <si>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</si>
  <si>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</si>
  <si>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</si>
  <si>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</si>
  <si>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</si>
  <si>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</si>
  <si>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</si>
  <si>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</si>
  <si>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</si>
  <si>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</si>
  <si>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</si>
  <si>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</si>
  <si>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</si>
  <si>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</si>
  <si>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</si>
  <si>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</si>
  <si>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</si>
  <si>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</si>
  <si>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</si>
  <si>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</si>
  <si>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</si>
  <si>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</si>
  <si>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</si>
  <si>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</si>
  <si>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</si>
  <si>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</si>
  <si>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</si>
  <si>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</si>
  <si>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</si>
  <si>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</si>
  <si>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</si>
  <si>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</si>
  <si>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</si>
  <si>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</si>
  <si>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</si>
  <si>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</si>
  <si>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</si>
  <si>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</si>
  <si>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</si>
  <si>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</si>
  <si>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</si>
  <si>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</si>
  <si>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</si>
  <si>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</si>
  <si>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</si>
  <si>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</si>
  <si>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</si>
  <si>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</si>
  <si>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</si>
  <si>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</si>
  <si>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</si>
  <si>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</si>
  <si>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</si>
  <si>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</si>
  <si>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</si>
  <si>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</si>
  <si>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</si>
  <si>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</si>
  <si>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</si>
  <si>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</si>
  <si>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</si>
  <si>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</si>
  <si>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</si>
  <si>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</si>
  <si>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</si>
  <si>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</si>
  <si>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</si>
  <si>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</si>
  <si>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</si>
  <si>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</si>
  <si>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</si>
  <si>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</si>
  <si>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</si>
  <si>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</si>
  <si>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</si>
  <si>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</si>
  <si>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</si>
  <si>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</si>
  <si>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</si>
  <si>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</si>
  <si>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</si>
  <si>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</si>
  <si>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</si>
  <si>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</si>
  <si>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</si>
  <si>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</si>
  <si>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</si>
  <si>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</si>
  <si>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</si>
  <si>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</si>
  <si>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</si>
  <si>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</si>
  <si>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</si>
  <si>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</si>
  <si>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</si>
  <si>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</si>
  <si>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</si>
  <si>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</si>
  <si>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</si>
  <si>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</si>
  <si>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</si>
  <si>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</si>
  <si>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</si>
  <si>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</si>
  <si>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</si>
  <si>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</si>
  <si>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</si>
  <si>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</si>
  <si>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</si>
  <si>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</si>
  <si>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</si>
  <si>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</si>
  <si>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</si>
  <si>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</si>
  <si>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</si>
  <si>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</si>
  <si>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</si>
  <si>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</si>
  <si>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</si>
  <si>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</si>
  <si>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</si>
  <si>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</si>
  <si>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</si>
  <si>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</si>
  <si>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</si>
  <si>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</si>
  <si>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</si>
  <si>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</si>
  <si>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</si>
  <si>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</si>
  <si>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</si>
  <si>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</si>
  <si>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</si>
  <si>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</si>
  <si>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</si>
  <si>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</si>
  <si>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</si>
  <si>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</si>
  <si>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</si>
  <si>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</si>
  <si>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</si>
  <si>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</si>
  <si>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</si>
  <si>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</si>
  <si>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</si>
  <si>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</si>
  <si>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</si>
  <si>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</si>
  <si>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</si>
  <si>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</si>
  <si>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</si>
  <si>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</si>
  <si>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</si>
  <si>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</si>
  <si>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</si>
  <si>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</si>
  <si>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</si>
  <si>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</si>
  <si>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</si>
  <si>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</si>
  <si>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</si>
  <si>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</si>
  <si>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</si>
  <si>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</si>
  <si>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</si>
  <si>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</si>
  <si>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</si>
  <si>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</si>
  <si>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</si>
  <si>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</si>
  <si>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</si>
  <si>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</si>
  <si>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</si>
  <si>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</si>
  <si>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</si>
  <si>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</si>
  <si>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</si>
  <si>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</si>
  <si>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</si>
  <si>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</si>
  <si>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</si>
  <si>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</si>
  <si>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</si>
  <si>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</si>
  <si>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</si>
  <si>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</si>
  <si>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</si>
  <si>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</si>
  <si>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</si>
  <si>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</si>
  <si>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</si>
  <si>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</si>
  <si>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</si>
  <si>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</si>
  <si>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</si>
  <si>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</si>
  <si>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</si>
  <si>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</si>
  <si>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</si>
  <si>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</si>
  <si>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</si>
  <si>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</si>
  <si>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</si>
  <si>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</si>
  <si>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</si>
  <si>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</si>
  <si>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</si>
  <si>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</si>
  <si>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</si>
  <si>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</si>
  <si>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</si>
  <si>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</si>
  <si>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</si>
  <si>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</si>
  <si>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</si>
  <si>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</si>
  <si>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</si>
  <si>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</si>
  <si>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</si>
  <si>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</si>
  <si>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</si>
  <si>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</si>
  <si>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</si>
  <si>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</si>
  <si>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</si>
  <si>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</si>
  <si>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</si>
  <si>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</si>
  <si>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</si>
  <si>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</si>
  <si>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</si>
  <si>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</si>
  <si>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</si>
  <si>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</si>
  <si>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</si>
  <si>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</si>
  <si>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</si>
  <si>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</si>
  <si>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</si>
  <si>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</si>
  <si>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</si>
  <si>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</si>
  <si>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</si>
  <si>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</si>
  <si>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</si>
  <si>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</si>
  <si>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</si>
  <si>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</si>
  <si>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</si>
  <si>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</si>
  <si>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</si>
  <si>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</si>
  <si>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</si>
  <si>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</si>
  <si>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</si>
  <si>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</si>
  <si>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</si>
  <si>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</si>
  <si>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</si>
  <si>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</si>
  <si>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</si>
  <si>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</si>
  <si>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</si>
  <si>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</si>
  <si>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</si>
  <si>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</si>
  <si>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</si>
  <si>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</si>
  <si>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</si>
  <si>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</si>
  <si>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</si>
  <si>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</si>
  <si>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</si>
  <si>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</si>
  <si>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</si>
  <si>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</si>
  <si>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</si>
  <si>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</si>
  <si>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</si>
  <si>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</si>
  <si>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</si>
  <si>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</si>
  <si>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</si>
  <si>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</si>
  <si>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</si>
  <si>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</si>
  <si>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</si>
  <si>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</si>
  <si>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</si>
  <si>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</si>
  <si>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</si>
  <si>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</si>
  <si>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</si>
  <si>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</si>
  <si>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</si>
  <si>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</si>
  <si>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</si>
  <si>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</si>
  <si>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</si>
  <si>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</si>
  <si>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</si>
  <si>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</si>
  <si>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</si>
  <si>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</si>
  <si>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</si>
  <si>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</si>
  <si>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</si>
  <si>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</si>
  <si>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</si>
  <si>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</si>
  <si>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</si>
  <si>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</si>
  <si>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</si>
  <si>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</si>
  <si>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</si>
  <si>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</si>
  <si>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</si>
  <si>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</si>
  <si>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</si>
  <si>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</si>
  <si>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</si>
  <si>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</si>
  <si>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</si>
  <si>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</si>
  <si>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</si>
  <si>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</si>
  <si>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</si>
  <si>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</si>
  <si>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</si>
  <si>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</si>
  <si>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</si>
  <si>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</si>
  <si>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</si>
  <si>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</si>
  <si>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</si>
  <si>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</si>
  <si>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</si>
  <si>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</si>
  <si>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</si>
  <si>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</si>
  <si>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</si>
  <si>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</si>
  <si>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</si>
  <si>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</si>
  <si>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</si>
  <si>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</si>
  <si>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</si>
  <si>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</si>
  <si>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</si>
  <si>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</si>
  <si>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</si>
  <si>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</si>
  <si>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</si>
  <si>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</si>
  <si>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</si>
  <si>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</si>
  <si>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</si>
  <si>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</si>
  <si>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</si>
  <si>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</si>
  <si>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</si>
  <si>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</si>
  <si>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</si>
  <si>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</si>
  <si>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</si>
  <si>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</si>
  <si>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</si>
  <si>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</si>
  <si>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</si>
  <si>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</si>
  <si>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</si>
  <si>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</si>
  <si>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</si>
  <si>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</si>
  <si>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</si>
  <si>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</si>
  <si>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</si>
  <si>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</si>
  <si>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</si>
  <si>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</si>
  <si>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</si>
  <si>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</si>
  <si>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</si>
  <si>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</si>
  <si>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</si>
  <si>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</si>
  <si>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</si>
  <si>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</si>
  <si>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</si>
  <si>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</si>
  <si>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</si>
  <si>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</si>
  <si>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</si>
  <si>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</si>
  <si>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</si>
  <si>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</si>
  <si>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</si>
  <si>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</si>
  <si>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</si>
  <si>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</si>
  <si>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</si>
  <si>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</si>
  <si>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</si>
  <si>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</si>
  <si>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</si>
  <si>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</si>
  <si>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</si>
  <si>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</si>
  <si>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</si>
  <si>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</si>
  <si>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</si>
  <si>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</si>
  <si>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</si>
  <si>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</si>
  <si>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</si>
  <si>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</si>
  <si>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</si>
  <si>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</si>
  <si>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</si>
  <si>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</si>
  <si>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</si>
  <si>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</si>
  <si>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</si>
  <si>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</si>
  <si>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</si>
  <si>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</si>
  <si>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</si>
  <si>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</si>
  <si>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</si>
  <si>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</si>
  <si>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</si>
  <si>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</si>
  <si>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</si>
  <si>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</si>
  <si>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</si>
  <si>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</si>
  <si>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</si>
  <si>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</si>
  <si>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</si>
  <si>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</si>
  <si>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</si>
  <si>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</si>
  <si>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</si>
  <si>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</si>
  <si>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</si>
  <si>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</si>
  <si>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</si>
  <si>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</si>
  <si>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</si>
  <si>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</si>
  <si>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</si>
  <si>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</si>
  <si>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</si>
  <si>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</si>
  <si>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</si>
  <si>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</si>
  <si>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</si>
  <si>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</si>
  <si>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</si>
  <si>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</si>
  <si>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</si>
  <si>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</si>
  <si>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</si>
  <si>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</si>
  <si>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</si>
  <si>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</si>
  <si>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</si>
  <si>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</si>
  <si>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</si>
  <si>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</si>
  <si>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</si>
  <si>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</si>
  <si>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</si>
  <si>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</si>
  <si>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</si>
  <si>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</si>
  <si>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</si>
  <si>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</si>
  <si>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</si>
  <si>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</si>
  <si>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</si>
  <si>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</si>
  <si>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</si>
  <si>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</si>
  <si>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</si>
  <si>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</si>
  <si>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</si>
  <si>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</si>
  <si>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</si>
  <si>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</si>
  <si>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</si>
  <si>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</si>
  <si>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</si>
  <si>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</si>
  <si>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</si>
  <si>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</si>
  <si>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</si>
  <si>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</si>
  <si>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</si>
  <si>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</si>
  <si>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</si>
  <si>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</si>
  <si>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</si>
  <si>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</si>
  <si>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</si>
  <si>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</si>
  <si>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</si>
  <si>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</si>
  <si>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</si>
  <si>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</si>
  <si>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</si>
  <si>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</si>
  <si>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</si>
  <si>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</si>
  <si>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</si>
  <si>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</si>
  <si>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</si>
  <si>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</si>
  <si>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</si>
  <si>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</si>
  <si>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</si>
  <si>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</si>
  <si>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</si>
  <si>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</si>
  <si>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</si>
  <si>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</si>
  <si>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</si>
  <si>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</si>
  <si>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</si>
  <si>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</si>
  <si>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</si>
  <si>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</si>
  <si>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</si>
  <si>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</si>
  <si>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</si>
  <si>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</si>
  <si>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</si>
  <si>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</si>
  <si>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</si>
  <si>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</si>
  <si>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</si>
  <si>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</si>
  <si>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</si>
  <si>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</si>
  <si>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</si>
  <si>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</si>
  <si>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</si>
  <si>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</si>
  <si>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</si>
  <si>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</si>
  <si>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</si>
  <si>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</si>
  <si>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</si>
  <si>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</si>
  <si>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</si>
  <si>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</si>
  <si>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</si>
  <si>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</si>
  <si>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</si>
  <si>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</si>
  <si>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</si>
  <si>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</si>
  <si>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</si>
  <si>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</si>
  <si>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</si>
  <si>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</si>
  <si>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</si>
  <si>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</si>
  <si>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</si>
  <si>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</si>
  <si>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</si>
  <si>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</si>
  <si>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</si>
  <si>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</si>
  <si>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</si>
  <si>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</si>
  <si>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</si>
  <si>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</si>
  <si>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</si>
  <si>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</si>
  <si>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</si>
  <si>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</si>
  <si>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</si>
  <si>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</si>
  <si>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</si>
  <si>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</si>
  <si>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</si>
  <si>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</si>
  <si>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</si>
  <si>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</si>
  <si>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</si>
  <si>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</si>
  <si>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</si>
  <si>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</si>
  <si>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</si>
  <si>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</si>
  <si>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</si>
  <si>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</si>
  <si>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</si>
  <si>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</si>
  <si>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</si>
  <si>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</si>
  <si>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</si>
  <si>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</si>
  <si>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</si>
  <si>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</si>
  <si>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</si>
  <si>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</si>
  <si>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</si>
  <si>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</si>
  <si>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</si>
  <si>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</si>
  <si>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</si>
  <si>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</si>
  <si>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</si>
  <si>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</si>
  <si>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</si>
  <si>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</si>
  <si>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</si>
  <si>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</si>
  <si>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</si>
  <si>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</si>
  <si>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</si>
  <si>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</si>
  <si>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</si>
  <si>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</si>
  <si>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</si>
  <si>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</si>
  <si>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</si>
  <si>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</si>
  <si>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</si>
  <si>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</si>
  <si>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</si>
  <si>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</si>
  <si>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</si>
  <si>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</si>
  <si>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</si>
  <si>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</si>
  <si>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</si>
  <si>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</si>
  <si>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</si>
  <si>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</si>
  <si>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</si>
  <si>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</si>
  <si>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</si>
  <si>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</si>
  <si>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</si>
  <si>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</si>
  <si>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</si>
  <si>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</si>
  <si>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</si>
  <si>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</si>
  <si>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</si>
  <si>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</si>
  <si>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</si>
  <si>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</si>
  <si>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</si>
  <si>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</si>
  <si>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</si>
  <si>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</si>
  <si>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</si>
  <si>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</si>
  <si>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</si>
  <si>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</si>
  <si>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</si>
  <si>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</si>
  <si>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</si>
  <si>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</si>
  <si>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</si>
  <si>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</si>
  <si>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</si>
  <si>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</si>
  <si>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</si>
  <si>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</si>
  <si>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</si>
  <si>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</si>
  <si>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</si>
  <si>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</si>
  <si>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</si>
  <si>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</si>
  <si>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</si>
  <si>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</si>
  <si>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</si>
  <si>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</si>
  <si>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</si>
  <si>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</si>
  <si>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</si>
  <si>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</si>
  <si>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</si>
  <si>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</si>
  <si>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</si>
  <si>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</si>
  <si>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</si>
  <si>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</si>
  <si>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</si>
  <si>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</si>
  <si>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</si>
  <si>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</si>
  <si>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</si>
  <si>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</si>
  <si>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</si>
  <si>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</si>
  <si>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</si>
  <si>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</si>
  <si>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</si>
  <si>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</si>
  <si>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</si>
  <si>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</si>
  <si>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</si>
  <si>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</si>
  <si>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</si>
  <si>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</si>
  <si>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</si>
  <si>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</si>
  <si>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</si>
  <si>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</si>
  <si>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</si>
  <si>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</si>
  <si>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</si>
  <si>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</si>
  <si>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</si>
  <si>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</si>
  <si>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</si>
  <si>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</si>
  <si>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</si>
  <si>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</si>
  <si>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</si>
  <si>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</si>
  <si>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</si>
  <si>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</si>
  <si>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</si>
  <si>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</si>
  <si>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</si>
  <si>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</si>
  <si>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</si>
  <si>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</si>
  <si>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</si>
  <si>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</si>
  <si>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</si>
  <si>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</si>
  <si>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</si>
  <si>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</si>
  <si>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</si>
  <si>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</si>
  <si>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</si>
  <si>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</si>
  <si>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</si>
  <si>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</si>
  <si>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</si>
  <si>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</si>
  <si>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</si>
  <si>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</si>
  <si>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</si>
  <si>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</si>
  <si>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</si>
  <si>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</si>
  <si>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</si>
  <si>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</si>
  <si>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</si>
  <si>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</si>
  <si>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</si>
  <si>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</si>
  <si>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</si>
  <si>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</si>
  <si>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</si>
  <si>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</si>
  <si>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</si>
  <si>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</si>
  <si>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</si>
  <si>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</si>
  <si>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</si>
  <si>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</si>
  <si>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</si>
  <si>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</si>
  <si>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</si>
  <si>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</si>
  <si>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</si>
  <si>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</si>
  <si>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</si>
  <si>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</si>
  <si>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</si>
  <si>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</si>
  <si>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</si>
  <si>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</si>
  <si>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</si>
  <si>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</si>
  <si>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</si>
  <si>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</si>
  <si>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</si>
  <si>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</si>
  <si>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</si>
  <si>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</si>
  <si>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</si>
  <si>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</si>
  <si>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</si>
  <si>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</si>
  <si>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</si>
  <si>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</si>
  <si>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</si>
  <si>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</si>
  <si>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</si>
  <si>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</si>
  <si>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</si>
  <si>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</si>
  <si>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</si>
  <si>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</si>
  <si>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</si>
  <si>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</si>
  <si>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</si>
  <si>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</si>
  <si>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</si>
  <si>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</si>
  <si>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</si>
  <si>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</si>
  <si>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</si>
  <si>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</si>
  <si>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</si>
  <si>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</si>
  <si>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</si>
  <si>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</si>
  <si>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</si>
  <si>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</si>
  <si>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</si>
  <si>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</si>
  <si>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</si>
  <si>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</si>
  <si>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</si>
  <si>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</si>
  <si>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</si>
  <si>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</si>
  <si>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</si>
  <si>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</si>
  <si>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</si>
  <si>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</si>
  <si>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</si>
  <si>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</si>
  <si>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</si>
  <si>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</si>
  <si>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</si>
  <si>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</si>
  <si>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</si>
  <si>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</si>
  <si>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</si>
  <si>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</si>
  <si>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</si>
  <si>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</si>
  <si>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</si>
  <si>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</si>
  <si>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</si>
  <si>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</si>
  <si>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</si>
  <si>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</si>
  <si>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</si>
  <si>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</si>
  <si>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</si>
  <si>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</si>
  <si>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</si>
  <si>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</si>
  <si>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</si>
  <si>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</si>
  <si>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</si>
  <si>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</si>
  <si>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</si>
  <si>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</si>
  <si>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</si>
  <si>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</si>
  <si>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</si>
  <si>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</si>
  <si>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</si>
  <si>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</si>
  <si>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</si>
  <si>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</si>
  <si>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</si>
  <si>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</si>
  <si>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</si>
  <si>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</si>
  <si>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</si>
  <si>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</si>
  <si>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</si>
  <si>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</si>
  <si>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</si>
  <si>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</si>
  <si>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</si>
  <si>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</si>
  <si>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</si>
  <si>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</si>
  <si>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</si>
  <si>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</si>
  <si>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</si>
  <si>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</si>
  <si>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</si>
  <si>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</si>
  <si>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</si>
  <si>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</si>
  <si>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</si>
  <si>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</si>
  <si>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</si>
  <si>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</si>
  <si>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</si>
  <si>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</si>
  <si>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</si>
  <si>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</si>
  <si>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</si>
  <si>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</si>
  <si>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</si>
  <si>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</si>
  <si>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</si>
  <si>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</si>
  <si>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</si>
  <si>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</si>
  <si>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</si>
  <si>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</si>
  <si>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</si>
  <si>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</si>
  <si>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</si>
  <si>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</si>
  <si>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</si>
  <si>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</si>
  <si>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</si>
  <si>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</si>
  <si>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</si>
  <si>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</si>
  <si>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</si>
  <si>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</si>
  <si>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</si>
  <si>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</si>
  <si>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</si>
  <si>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</si>
  <si>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</si>
  <si>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</si>
  <si>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</si>
  <si>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</si>
  <si>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</si>
  <si>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</si>
  <si>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</si>
  <si>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</si>
  <si>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</si>
  <si>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</si>
  <si>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</si>
  <si>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</si>
  <si>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</si>
  <si>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</si>
  <si>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</si>
  <si>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</si>
  <si>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</si>
  <si>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</si>
  <si>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</si>
  <si>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</si>
  <si>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</si>
  <si>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</si>
  <si>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</si>
  <si>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</si>
  <si>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</si>
  <si>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</si>
  <si>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</si>
  <si>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</si>
  <si>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</si>
  <si>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</si>
  <si>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</si>
  <si>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</si>
  <si>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</si>
  <si>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</si>
  <si>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</si>
  <si>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</si>
  <si>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</si>
  <si>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</si>
  <si>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</si>
  <si>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</si>
  <si>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</si>
  <si>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</si>
  <si>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</si>
  <si>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</si>
  <si>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</si>
  <si>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</si>
  <si>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</si>
  <si>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</si>
  <si>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</si>
  <si>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</si>
  <si>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</si>
  <si>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</si>
  <si>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</si>
  <si>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</si>
  <si>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</si>
  <si>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</si>
  <si>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</si>
  <si>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</si>
  <si>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</si>
  <si>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</si>
  <si>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</si>
  <si>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</si>
  <si>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</si>
  <si>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</si>
  <si>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</si>
  <si>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</si>
  <si>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</si>
  <si>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</si>
  <si>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</si>
  <si>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</si>
  <si>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</si>
  <si>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</si>
  <si>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</si>
  <si>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</si>
  <si>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</si>
  <si>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</si>
  <si>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</si>
  <si>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</si>
  <si>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</si>
  <si>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</si>
  <si>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</si>
  <si>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</si>
  <si>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</si>
  <si>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</si>
  <si>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</si>
  <si>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</si>
  <si>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</si>
  <si>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</si>
  <si>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</si>
  <si>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</si>
  <si>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</si>
  <si>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</si>
  <si>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</si>
  <si>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</si>
  <si>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</si>
  <si>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</si>
  <si>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</si>
  <si>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</si>
  <si>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</si>
  <si>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</si>
  <si>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</si>
  <si>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</si>
  <si>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</si>
  <si>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</si>
  <si>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</si>
  <si>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</si>
  <si>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</si>
  <si>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</si>
  <si>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</si>
  <si>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</si>
  <si>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</si>
  <si>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</si>
  <si>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</si>
  <si>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</si>
  <si>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</si>
  <si>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</si>
  <si>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</si>
  <si>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</si>
  <si>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</si>
  <si>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</si>
  <si>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</si>
  <si>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</si>
  <si>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</si>
  <si>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</si>
  <si>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</si>
  <si>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</si>
  <si>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</si>
  <si>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</si>
  <si>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</si>
  <si>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</si>
  <si>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</si>
  <si>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</si>
  <si>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</si>
  <si>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</si>
  <si>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</si>
  <si>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</si>
  <si>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</si>
  <si>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</si>
  <si>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</si>
  <si>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</si>
  <si>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</si>
  <si>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</si>
  <si>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</si>
  <si>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</si>
  <si>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</si>
  <si>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</si>
  <si>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</si>
  <si>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</si>
  <si>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</si>
  <si>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</si>
  <si>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</si>
  <si>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</si>
  <si>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</si>
  <si>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</si>
  <si>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</si>
  <si>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</si>
  <si>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</si>
  <si>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</si>
  <si>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</si>
  <si>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</si>
  <si>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</si>
  <si>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</si>
  <si>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</si>
  <si>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</si>
  <si>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</si>
  <si>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</si>
  <si>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</si>
  <si>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</si>
  <si>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</si>
  <si>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</si>
  <si>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</si>
  <si>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</si>
  <si>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</si>
  <si>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</si>
  <si>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</si>
  <si>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</si>
  <si>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</si>
  <si>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</si>
  <si>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</si>
  <si>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</si>
  <si>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</si>
  <si>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</si>
  <si>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</si>
  <si>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</si>
  <si>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</si>
  <si>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</si>
  <si>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</si>
  <si>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</si>
  <si>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</si>
  <si>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</si>
  <si>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</si>
  <si>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</si>
  <si>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</si>
  <si>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</si>
  <si>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</si>
  <si>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</si>
  <si>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</si>
  <si>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</si>
  <si>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</si>
  <si>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</si>
  <si>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</si>
  <si>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</si>
  <si>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</si>
  <si>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</si>
  <si>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</si>
  <si>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</si>
  <si>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</si>
  <si>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</si>
  <si>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</si>
  <si>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</si>
  <si>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</si>
  <si>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</si>
  <si>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</si>
  <si>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</si>
  <si>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</si>
  <si>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</si>
  <si>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</si>
  <si>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</si>
  <si>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</si>
  <si>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</si>
  <si>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</si>
  <si>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</si>
  <si>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</si>
  <si>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</si>
  <si>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</si>
  <si>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</si>
  <si>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</si>
  <si>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</si>
  <si>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</si>
  <si>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</si>
  <si>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</si>
  <si>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</si>
  <si>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</si>
  <si>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</si>
  <si>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</si>
  <si>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</si>
  <si>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</si>
  <si>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</si>
  <si>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</si>
  <si>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</si>
  <si>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</si>
  <si>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</si>
  <si>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</si>
  <si>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</si>
  <si>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</si>
  <si>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</si>
  <si>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</si>
  <si>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</si>
  <si>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</si>
  <si>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</si>
  <si>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</si>
  <si>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</si>
  <si>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</si>
  <si>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</si>
  <si>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</si>
  <si>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</si>
  <si>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</si>
  <si>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</si>
  <si>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</si>
  <si>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</si>
  <si>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</si>
  <si>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</si>
  <si>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</si>
  <si>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</si>
  <si>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</si>
  <si>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</si>
  <si>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</si>
  <si>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</si>
  <si>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</si>
  <si>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</si>
  <si>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</si>
  <si>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</si>
  <si>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</si>
  <si>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</si>
  <si>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</si>
  <si>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</si>
  <si>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</si>
  <si>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</si>
  <si>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</si>
  <si>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</si>
  <si>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</si>
  <si>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</si>
  <si>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</si>
  <si>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</si>
  <si>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</si>
  <si>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</si>
  <si>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</si>
  <si>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</si>
  <si>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</si>
  <si>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</si>
  <si>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</si>
  <si>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</si>
  <si>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</si>
  <si>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</si>
  <si>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</si>
  <si>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</si>
  <si>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</si>
  <si>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</si>
  <si>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</si>
  <si>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</si>
  <si>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</si>
  <si>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</si>
  <si>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</si>
  <si>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</si>
  <si>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</si>
  <si>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</si>
  <si>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</si>
  <si>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</si>
  <si>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</si>
  <si>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</si>
  <si>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</si>
  <si>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</si>
  <si>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</si>
  <si>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</si>
  <si>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</si>
  <si>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</si>
  <si>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</si>
  <si>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</si>
  <si>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</si>
  <si>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</si>
  <si>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</si>
  <si>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</si>
  <si>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</si>
  <si>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</si>
  <si>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</si>
  <si>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</si>
  <si>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</si>
  <si>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</si>
  <si>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</si>
  <si>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</si>
  <si>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</si>
  <si>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</si>
  <si>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</si>
  <si>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</si>
  <si>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</si>
  <si>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</si>
  <si>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</si>
  <si>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</si>
  <si>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</si>
  <si>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</si>
  <si>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</si>
  <si>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</si>
  <si>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</si>
  <si>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</si>
  <si>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</si>
  <si>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</si>
  <si>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</si>
  <si>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</si>
  <si>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</si>
  <si>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</si>
  <si>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</si>
  <si>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</si>
  <si>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</si>
  <si>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</si>
  <si>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</si>
  <si>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</si>
  <si>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</si>
  <si>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</si>
  <si>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</si>
  <si>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</si>
  <si>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</si>
  <si>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</si>
  <si>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</si>
  <si>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</si>
  <si>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</si>
  <si>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</si>
  <si>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</si>
  <si>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</si>
  <si>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</si>
  <si>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</si>
  <si>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</si>
  <si>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</si>
  <si>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</si>
  <si>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</si>
  <si>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</si>
  <si>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</si>
  <si>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</si>
  <si>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</si>
  <si>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</si>
  <si>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</si>
  <si>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</si>
  <si>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</si>
  <si>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</si>
  <si>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</si>
  <si>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</si>
  <si>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</si>
  <si>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</si>
  <si>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</si>
  <si>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</si>
  <si>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</si>
  <si>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</si>
  <si>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</si>
  <si>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</si>
  <si>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</si>
  <si>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</si>
  <si>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</si>
  <si>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</si>
  <si>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</si>
  <si>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</si>
  <si>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</si>
  <si>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</si>
  <si>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</si>
  <si>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</si>
  <si>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</si>
  <si>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</si>
  <si>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</si>
  <si>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</si>
  <si>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</si>
  <si>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</si>
  <si>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</si>
  <si>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</si>
  <si>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</si>
  <si>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</si>
  <si>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</si>
  <si>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</si>
  <si>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</si>
  <si>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</si>
  <si>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</si>
  <si>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</si>
  <si>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</si>
  <si>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</si>
  <si>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</si>
  <si>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</si>
  <si>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</si>
  <si>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</si>
  <si>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</si>
  <si>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</si>
  <si>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</si>
  <si>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</si>
  <si>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</si>
  <si>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</si>
  <si>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</si>
  <si>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</si>
  <si>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</si>
  <si>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</si>
  <si>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</si>
  <si>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</si>
  <si>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</si>
  <si>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</si>
  <si>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</si>
  <si>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</si>
  <si>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</si>
  <si>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</si>
  <si>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</si>
  <si>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</si>
  <si>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</si>
  <si>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</si>
  <si>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</si>
  <si>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</si>
  <si>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</si>
  <si>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</si>
  <si>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</si>
  <si>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</si>
  <si>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</si>
  <si>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</si>
  <si>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</si>
  <si>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</si>
  <si>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</si>
  <si>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</si>
  <si>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</si>
  <si>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</si>
  <si>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</si>
  <si>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</si>
  <si>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</si>
  <si>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</si>
  <si>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</si>
  <si>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</si>
  <si>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</si>
  <si>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</si>
  <si>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</si>
  <si>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</si>
  <si>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</si>
  <si>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</si>
  <si>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</si>
  <si>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</si>
  <si>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</si>
  <si>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</si>
  <si>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</si>
  <si>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</si>
  <si>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</si>
  <si>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</si>
  <si>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</si>
  <si>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</si>
  <si>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</si>
  <si>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</si>
  <si>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</si>
  <si>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</si>
  <si>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</si>
  <si>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</si>
  <si>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</si>
  <si>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</si>
  <si>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</si>
  <si>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</si>
  <si>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</si>
  <si>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</si>
  <si>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</si>
  <si>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</si>
  <si>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</si>
  <si>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</si>
  <si>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</si>
  <si>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</si>
  <si>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</si>
  <si>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</si>
  <si>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</si>
  <si>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</si>
  <si>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</si>
  <si>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</si>
  <si>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</si>
  <si>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</si>
  <si>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</si>
  <si>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</si>
  <si>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</si>
  <si>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</si>
  <si>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</si>
  <si>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</si>
  <si>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</si>
  <si>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</si>
  <si>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</si>
  <si>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</si>
  <si>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</si>
  <si>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</si>
  <si>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</si>
  <si>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</si>
  <si>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</si>
  <si>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</si>
  <si>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</si>
  <si>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</si>
  <si>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</si>
  <si>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</si>
  <si>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</si>
  <si>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</si>
  <si>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</si>
  <si>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</si>
  <si>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</si>
  <si>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</si>
  <si>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</si>
  <si>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</si>
  <si>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</si>
  <si>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</si>
  <si>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</si>
  <si>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</si>
  <si>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</si>
  <si>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</si>
  <si>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</si>
  <si>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</si>
  <si>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</si>
  <si>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</si>
  <si>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</si>
  <si>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</si>
  <si>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</si>
  <si>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</si>
  <si>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</si>
  <si>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</si>
  <si>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</si>
  <si>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</si>
  <si>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</si>
  <si>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</si>
  <si>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</si>
  <si>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</si>
  <si>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</si>
  <si>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</si>
  <si>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</si>
  <si>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</si>
  <si>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</si>
  <si>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</si>
  <si>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</si>
  <si>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</si>
  <si>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</si>
  <si>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</si>
  <si>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</si>
  <si>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</si>
  <si>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</si>
  <si>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</si>
  <si>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</si>
  <si>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</si>
  <si>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</si>
  <si>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</si>
  <si>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</si>
  <si>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</si>
  <si>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</si>
  <si>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</si>
  <si>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</si>
  <si>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</si>
  <si>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</si>
  <si>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</si>
  <si>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</si>
  <si>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</si>
  <si>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</si>
  <si>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</si>
  <si>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</si>
  <si>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</si>
  <si>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</si>
  <si>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</si>
  <si>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</si>
  <si>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</si>
  <si>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</si>
  <si>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</si>
  <si>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</si>
  <si>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</si>
  <si>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</si>
  <si>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</si>
  <si>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</si>
  <si>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</si>
  <si>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</si>
  <si>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</si>
  <si>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</si>
  <si>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</si>
  <si>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</si>
  <si>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</si>
  <si>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</si>
  <si>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</si>
  <si>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</si>
  <si>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</si>
  <si>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</si>
  <si>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</si>
  <si>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</si>
  <si>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</si>
  <si>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</si>
  <si>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</si>
  <si>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</si>
  <si>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</si>
  <si>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</si>
  <si>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</si>
  <si>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</si>
  <si>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</si>
  <si>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</si>
  <si>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</si>
  <si>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</si>
  <si>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</si>
  <si>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</si>
  <si>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</si>
  <si>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</si>
  <si>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</si>
  <si>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</si>
  <si>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</si>
  <si>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</si>
  <si>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</si>
  <si>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</si>
  <si>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</si>
  <si>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</si>
  <si>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</si>
  <si>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</si>
  <si>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</si>
  <si>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</si>
  <si>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</si>
  <si>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</si>
  <si>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</si>
  <si>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</si>
  <si>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</si>
  <si>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</si>
  <si>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</si>
  <si>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</si>
  <si>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</si>
  <si>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</si>
  <si>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</si>
  <si>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</si>
  <si>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</si>
  <si>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</si>
  <si>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</si>
  <si>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</si>
  <si>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</si>
  <si>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</si>
  <si>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</si>
  <si>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</si>
  <si>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</si>
  <si>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</si>
  <si>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</si>
  <si>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</si>
  <si>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</si>
  <si>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</si>
  <si>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</si>
  <si>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</si>
  <si>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</si>
  <si>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</si>
  <si>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</si>
  <si>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</si>
  <si>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</si>
  <si>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</si>
  <si>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</si>
  <si>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</si>
  <si>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</si>
  <si>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</si>
  <si>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</si>
  <si>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</si>
  <si>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</si>
  <si>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</si>
  <si>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</si>
  <si>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</si>
  <si>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</si>
  <si>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</si>
  <si>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</si>
  <si>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</si>
  <si>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</si>
  <si>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</si>
  <si>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</si>
  <si>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</si>
  <si>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</si>
  <si>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</si>
  <si>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</si>
  <si>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</si>
  <si>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</si>
  <si>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</si>
  <si>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</si>
  <si>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</si>
  <si>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</si>
  <si>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</si>
  <si>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</si>
  <si>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</si>
  <si>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</si>
  <si>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</si>
  <si>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</si>
  <si>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</si>
  <si>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</si>
  <si>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</si>
  <si>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</si>
  <si>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</si>
  <si>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</si>
  <si>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</si>
  <si>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</si>
  <si>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</si>
  <si>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</si>
  <si>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</si>
  <si>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</si>
  <si>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</si>
  <si>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</si>
  <si>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</si>
  <si>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</si>
  <si>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</si>
  <si>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</si>
  <si>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</si>
  <si>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</si>
  <si>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</si>
  <si>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</si>
  <si>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</si>
  <si>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</si>
  <si>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</si>
  <si>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</si>
  <si>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</si>
  <si>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</si>
  <si>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</si>
  <si>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</si>
  <si>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</si>
  <si>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</si>
  <si>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</si>
  <si>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</si>
  <si>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</si>
  <si>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</si>
  <si>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</si>
  <si>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</si>
  <si>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</si>
  <si>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</si>
  <si>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</si>
  <si>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</si>
  <si>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</si>
  <si>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</si>
  <si>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</si>
  <si>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</si>
  <si>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</si>
  <si>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</si>
  <si>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</si>
  <si>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</si>
  <si>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</si>
  <si>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</si>
  <si>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</si>
  <si>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</si>
  <si>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</si>
  <si>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</si>
  <si>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</si>
  <si>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</si>
  <si>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</si>
  <si>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</si>
  <si>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</si>
  <si>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</si>
  <si>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</si>
  <si>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</si>
  <si>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</si>
  <si>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</si>
  <si>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</si>
  <si>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</si>
  <si>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</si>
  <si>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</si>
  <si>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</si>
  <si>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</si>
  <si>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</si>
  <si>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</si>
  <si>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</si>
  <si>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</si>
  <si>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</si>
  <si>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</si>
  <si>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</si>
  <si>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</si>
  <si>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</si>
  <si>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</si>
  <si>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</si>
  <si>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</si>
  <si>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</si>
  <si>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</si>
  <si>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</si>
  <si>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</si>
  <si>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</si>
  <si>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</si>
  <si>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</si>
  <si>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</si>
  <si>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</si>
  <si>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</si>
  <si>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</si>
  <si>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</si>
  <si>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</si>
  <si>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</si>
  <si>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</si>
  <si>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</si>
  <si>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</si>
  <si>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</si>
  <si>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</si>
  <si>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</si>
  <si>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</si>
  <si>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</si>
  <si>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</si>
  <si>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</si>
  <si>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</si>
  <si>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</si>
  <si>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</si>
  <si>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</si>
  <si>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</si>
  <si>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</si>
  <si>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</si>
  <si>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</si>
  <si>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</si>
  <si>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</si>
  <si>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</si>
  <si>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</si>
  <si>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</si>
  <si>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</si>
  <si>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</si>
  <si>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</si>
  <si>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</si>
  <si>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</si>
  <si>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</si>
  <si>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</si>
  <si>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</si>
  <si>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</si>
  <si>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</si>
  <si>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</si>
  <si>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</si>
  <si>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</si>
  <si>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</si>
  <si>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</si>
  <si>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</si>
  <si>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</si>
  <si>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</si>
  <si>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</si>
  <si>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</si>
  <si>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</si>
  <si>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</si>
  <si>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</si>
  <si>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</si>
  <si>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</si>
  <si>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</si>
  <si>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</si>
  <si>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</si>
  <si>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</si>
  <si>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</si>
  <si>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</si>
  <si>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</si>
  <si>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</si>
  <si>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</si>
  <si>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</si>
  <si>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</si>
  <si>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</si>
  <si>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</si>
  <si>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</si>
  <si>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</si>
  <si>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</si>
  <si>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</si>
  <si>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</si>
  <si>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</si>
  <si>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</si>
  <si>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</si>
  <si>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</si>
  <si>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</si>
  <si>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</si>
  <si>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</si>
  <si>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</si>
  <si>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</si>
  <si>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</si>
  <si>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</si>
  <si>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</si>
  <si>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</si>
  <si>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</si>
  <si>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</si>
  <si>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</si>
  <si>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</si>
  <si>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</si>
  <si>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</si>
  <si>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</si>
  <si>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</si>
  <si>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</si>
  <si>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</si>
  <si>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</si>
  <si>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</si>
  <si>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</si>
  <si>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</si>
  <si>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</si>
  <si>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</si>
  <si>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</si>
  <si>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</si>
  <si>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</si>
  <si>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</si>
  <si>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</si>
  <si>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</si>
  <si>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</si>
  <si>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</si>
  <si>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</si>
  <si>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</si>
  <si>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</si>
  <si>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</si>
  <si>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</si>
  <si>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</si>
  <si>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</si>
  <si>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</si>
  <si>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</si>
  <si>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</si>
  <si>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</si>
  <si>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</si>
  <si>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</si>
  <si>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</si>
  <si>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</si>
  <si>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</si>
  <si>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</si>
  <si>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</si>
  <si>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</si>
  <si>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</si>
  <si>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</si>
  <si>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</si>
  <si>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</si>
  <si>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</si>
  <si>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</si>
  <si>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</si>
  <si>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</si>
  <si>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</si>
  <si>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</si>
  <si>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</si>
  <si>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</si>
  <si>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</si>
  <si>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</si>
  <si>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</si>
  <si>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</si>
  <si>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</si>
  <si>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</si>
  <si>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</si>
  <si>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</si>
  <si>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</si>
  <si>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</si>
  <si>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</si>
  <si>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</si>
  <si>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</si>
  <si>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</si>
  <si>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</si>
  <si>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</si>
  <si>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</si>
  <si>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</si>
  <si>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</si>
  <si>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</si>
  <si>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</si>
  <si>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</si>
  <si>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</si>
  <si>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</si>
  <si>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</si>
  <si>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</si>
  <si>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</si>
  <si>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</si>
  <si>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</si>
  <si>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</si>
  <si>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</si>
  <si>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</si>
  <si>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</si>
  <si>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</si>
  <si>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</si>
  <si>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</si>
  <si>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</si>
  <si>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</si>
  <si>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</si>
  <si>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</si>
  <si>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</si>
  <si>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</si>
  <si>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</si>
  <si>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</si>
  <si>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</si>
  <si>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</si>
  <si>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</si>
  <si>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</si>
  <si>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</si>
  <si>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</si>
  <si>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</si>
  <si>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</si>
  <si>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</si>
  <si>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</si>
  <si>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</si>
  <si>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</si>
  <si>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</si>
  <si>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</si>
  <si>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</si>
  <si>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</si>
  <si>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</si>
  <si>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</si>
  <si>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</si>
  <si>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</si>
  <si>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</si>
  <si>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</si>
  <si>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</si>
  <si>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</si>
  <si>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</si>
  <si>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</si>
  <si>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</si>
  <si>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</si>
  <si>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</si>
  <si>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</si>
  <si>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</si>
  <si>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</si>
  <si>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</si>
  <si>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</si>
  <si>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</si>
  <si>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</si>
  <si>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</si>
  <si>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</si>
  <si>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</si>
  <si>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</si>
  <si>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</si>
  <si>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</si>
  <si>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</si>
  <si>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</si>
  <si>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</si>
  <si>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</si>
  <si>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</si>
  <si>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</si>
  <si>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</si>
  <si>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</si>
  <si>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</si>
  <si>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</si>
  <si>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</si>
  <si>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</si>
  <si>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</si>
  <si>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</si>
  <si>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</si>
  <si>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</si>
  <si>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</si>
  <si>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</si>
  <si>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</si>
  <si>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</si>
  <si>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</si>
  <si>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</si>
  <si>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</si>
  <si>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</si>
  <si>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</si>
  <si>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</si>
  <si>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</si>
  <si>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</si>
  <si>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</si>
  <si>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</si>
  <si>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</si>
  <si>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</si>
  <si>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</si>
  <si>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</si>
  <si>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</si>
  <si>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</si>
  <si>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</si>
  <si>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</si>
  <si>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</si>
  <si>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</si>
  <si>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</si>
  <si>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</si>
  <si>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</si>
  <si>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</si>
  <si>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</si>
  <si>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</si>
  <si>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</si>
  <si>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</si>
  <si>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</si>
  <si>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</si>
  <si>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</si>
  <si>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</si>
  <si>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</si>
  <si>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</si>
  <si>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</si>
  <si>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</si>
  <si>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</si>
  <si>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</si>
  <si>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</si>
  <si>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</si>
  <si>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</si>
  <si>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</si>
  <si>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</si>
  <si>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</si>
  <si>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</si>
  <si>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</si>
  <si>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</si>
  <si>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</si>
  <si>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</si>
  <si>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</si>
  <si>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</si>
  <si>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</si>
  <si>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</si>
  <si>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</si>
  <si>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</si>
  <si>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</si>
  <si>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</si>
  <si>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</si>
  <si>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</si>
  <si>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</si>
  <si>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</si>
  <si>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</si>
  <si>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</si>
  <si>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</si>
  <si>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</si>
  <si>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</si>
  <si>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</si>
  <si>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</si>
  <si>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</si>
  <si>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</si>
  <si>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</si>
  <si>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</si>
  <si>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</si>
  <si>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</si>
  <si>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</si>
  <si>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</si>
  <si>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</si>
  <si>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</si>
  <si>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</si>
  <si>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</si>
  <si>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</si>
  <si>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</si>
  <si>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</si>
  <si>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</si>
  <si>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</si>
  <si>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</si>
  <si>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</si>
  <si>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</si>
  <si>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</si>
  <si>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</si>
  <si>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</si>
  <si>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</si>
  <si>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</si>
  <si>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</si>
  <si>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</si>
  <si>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</si>
  <si>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</si>
  <si>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</si>
  <si>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</si>
  <si>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</si>
  <si>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</si>
  <si>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</si>
  <si>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</si>
  <si>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</si>
  <si>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</si>
  <si>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</si>
  <si>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</si>
  <si>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</si>
  <si>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</si>
  <si>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</si>
  <si>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</si>
  <si>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</si>
  <si>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</si>
  <si>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</si>
  <si>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</si>
  <si>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</si>
  <si>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</si>
  <si>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</si>
  <si>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</si>
  <si>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</si>
  <si>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</si>
  <si>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</si>
  <si>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</si>
  <si>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</si>
  <si>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</si>
  <si>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</si>
  <si>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</si>
  <si>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</si>
  <si>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</si>
  <si>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</si>
  <si>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</si>
  <si>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</si>
  <si>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</si>
  <si>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</si>
  <si>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</si>
  <si>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</si>
  <si>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</si>
  <si>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</si>
  <si>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</si>
  <si>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</si>
  <si>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</si>
  <si>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</si>
  <si>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</si>
  <si>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</si>
  <si>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</si>
  <si>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</si>
  <si>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</si>
  <si>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</si>
  <si>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</si>
  <si>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</si>
  <si>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</si>
  <si>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</si>
  <si>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</si>
  <si>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</si>
  <si>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</si>
  <si>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</si>
  <si>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</si>
  <si>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</si>
  <si>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</si>
  <si>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</si>
  <si>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</si>
  <si>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</si>
  <si>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</si>
  <si>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</si>
  <si>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</si>
  <si>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</si>
  <si>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</si>
  <si>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</si>
  <si>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</si>
  <si>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</si>
  <si>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</si>
  <si>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</si>
  <si>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</si>
  <si>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</si>
  <si>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</si>
  <si>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</si>
  <si>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</si>
  <si>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</si>
  <si>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</si>
  <si>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</si>
  <si>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</si>
  <si>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</si>
  <si>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</si>
  <si>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</si>
  <si>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</si>
  <si>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</si>
  <si>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</si>
  <si>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</si>
  <si>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</si>
  <si>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</si>
  <si>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</si>
  <si>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</si>
  <si>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</si>
  <si>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</si>
  <si>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</si>
  <si>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</si>
  <si>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</si>
  <si>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</si>
  <si>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</si>
  <si>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</si>
  <si>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</si>
  <si>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</si>
  <si>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</si>
  <si>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</si>
  <si>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</si>
  <si>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</si>
  <si>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</si>
  <si>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</si>
  <si>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</si>
  <si>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</si>
  <si>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</si>
  <si>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</si>
  <si>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</si>
  <si>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</si>
  <si>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</si>
  <si>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</si>
  <si>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</si>
  <si>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</si>
  <si>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</si>
  <si>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</si>
  <si>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</si>
  <si>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</si>
  <si>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</si>
  <si>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</si>
  <si>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</si>
  <si>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</si>
  <si>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</si>
  <si>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</si>
  <si>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</si>
  <si>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</si>
  <si>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</si>
  <si>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</si>
  <si>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</si>
  <si>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</si>
  <si>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</si>
  <si>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</si>
  <si>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</si>
  <si>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</si>
  <si>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</si>
  <si>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</si>
  <si>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</si>
  <si>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</si>
  <si>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</si>
  <si>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</si>
  <si>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</si>
  <si>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</si>
  <si>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</si>
  <si>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</si>
  <si>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</si>
  <si>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</si>
  <si>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</si>
  <si>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</si>
  <si>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</si>
  <si>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</si>
  <si>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</si>
  <si>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</si>
  <si>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</si>
  <si>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</si>
  <si>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</si>
  <si>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</si>
  <si>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</si>
  <si>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</si>
  <si>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</si>
  <si>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</si>
  <si>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</si>
  <si>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</si>
  <si>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</si>
  <si>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</si>
  <si>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</si>
  <si>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</si>
  <si>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</si>
  <si>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</si>
  <si>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</si>
  <si>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</si>
  <si>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</si>
  <si>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</si>
  <si>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</si>
  <si>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</si>
  <si>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</si>
  <si>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</si>
  <si>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</si>
  <si>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</si>
  <si>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</si>
  <si>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</si>
  <si>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</si>
  <si>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</si>
  <si>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</si>
  <si>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</si>
  <si>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</si>
  <si>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</si>
  <si>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</si>
  <si>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</si>
  <si>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</si>
  <si>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</si>
  <si>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</si>
  <si>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</si>
  <si>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</si>
  <si>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</si>
  <si>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</si>
  <si>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</si>
  <si>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</si>
  <si>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</si>
  <si>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</si>
  <si>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</si>
  <si>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</si>
  <si>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</si>
  <si>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</si>
  <si>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</si>
  <si>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</si>
  <si>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</si>
  <si>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</si>
  <si>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</si>
  <si>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</si>
  <si>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</si>
  <si>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</si>
  <si>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</si>
  <si>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</si>
  <si>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</si>
  <si>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</si>
  <si>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</si>
  <si>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</si>
  <si>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</si>
  <si>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</si>
  <si>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</si>
  <si>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</si>
  <si>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</si>
  <si>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</si>
  <si>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</si>
  <si>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</si>
  <si>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</si>
  <si>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</si>
  <si>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</si>
  <si>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</si>
  <si>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</si>
  <si>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</si>
  <si>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</si>
  <si>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</si>
  <si>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</si>
  <si>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</si>
  <si>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</si>
  <si>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</si>
  <si>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</si>
  <si>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</si>
  <si>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</si>
  <si>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</si>
  <si>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</si>
  <si>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</si>
  <si>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</si>
  <si>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</si>
  <si>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</si>
  <si>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</si>
  <si>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</si>
  <si>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</si>
  <si>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</si>
  <si>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</si>
  <si>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</si>
  <si>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</si>
  <si>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</si>
  <si>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</si>
  <si>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</si>
  <si>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</si>
  <si>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</si>
  <si>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</si>
  <si>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</si>
  <si>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</si>
  <si>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</si>
  <si>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</si>
  <si>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</si>
  <si>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</si>
  <si>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</si>
  <si>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</si>
  <si>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</si>
  <si>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</si>
  <si>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</si>
  <si>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</si>
  <si>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</si>
  <si>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</si>
  <si>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</si>
  <si>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</si>
  <si>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</si>
  <si>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</si>
  <si>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</si>
  <si>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</si>
  <si>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</si>
  <si>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</si>
  <si>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</si>
  <si>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</si>
  <si>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</si>
  <si>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</si>
  <si>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</si>
  <si>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</si>
  <si>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</si>
  <si>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</si>
  <si>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</si>
  <si>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</si>
  <si>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</si>
  <si>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</si>
  <si>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</si>
  <si>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</si>
  <si>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</si>
  <si>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</si>
  <si>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</si>
  <si>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</si>
  <si>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</si>
  <si>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</si>
  <si>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</si>
  <si>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</si>
  <si>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</si>
  <si>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</si>
  <si>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</si>
  <si>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</si>
  <si>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</si>
  <si>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</si>
  <si>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</si>
  <si>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</si>
  <si>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</si>
  <si>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</si>
  <si>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</si>
  <si>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</si>
  <si>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</si>
  <si>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</si>
  <si>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</si>
  <si>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</si>
  <si>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</si>
  <si>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</si>
  <si>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</si>
  <si>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</si>
  <si>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</si>
  <si>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</si>
  <si>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</si>
  <si>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</si>
  <si>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</si>
  <si>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</si>
  <si>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</si>
  <si>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</si>
  <si>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</si>
  <si>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</si>
  <si>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</si>
  <si>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</si>
  <si>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</si>
  <si>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</si>
  <si>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</si>
  <si>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</si>
  <si>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</si>
  <si>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</si>
  <si>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</si>
  <si>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</si>
  <si>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</si>
  <si>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</si>
  <si>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</si>
  <si>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</si>
  <si>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</si>
  <si>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</si>
  <si>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</si>
  <si>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</si>
  <si>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</si>
  <si>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</si>
  <si>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</si>
  <si>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</si>
  <si>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</si>
  <si>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</si>
  <si>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</si>
  <si>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</si>
  <si>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</si>
  <si>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</si>
  <si>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</si>
  <si>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</si>
  <si>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</si>
  <si>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</si>
  <si>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</si>
  <si>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</si>
  <si>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</si>
  <si>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</si>
  <si>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</si>
  <si>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</si>
  <si>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</si>
  <si>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</si>
  <si>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</si>
  <si>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</si>
  <si>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</si>
  <si>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</si>
  <si>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</si>
  <si>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</si>
  <si>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</si>
  <si>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</si>
  <si>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</si>
  <si>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</si>
  <si>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</si>
  <si>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</si>
  <si>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</si>
  <si>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</si>
  <si>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</si>
  <si>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</si>
  <si>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</si>
  <si>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</si>
  <si>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</si>
  <si>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</si>
  <si>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</si>
  <si>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</si>
  <si>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</si>
  <si>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</si>
  <si>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</si>
  <si>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</si>
  <si>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</si>
  <si>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</si>
  <si>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</si>
  <si>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</si>
  <si>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</si>
  <si>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</si>
  <si>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</si>
  <si>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</si>
  <si>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</si>
  <si>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</si>
  <si>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</si>
  <si>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</si>
  <si>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</si>
  <si>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</si>
  <si>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</si>
  <si>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</si>
  <si>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</si>
  <si>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</si>
  <si>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</si>
  <si>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</si>
  <si>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</si>
  <si>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</si>
  <si>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</si>
  <si>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</si>
  <si>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</si>
  <si>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</si>
  <si>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</si>
  <si>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</si>
  <si>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</si>
  <si>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</si>
  <si>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</si>
  <si>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</si>
  <si>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</si>
  <si>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</si>
  <si>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</si>
  <si>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</si>
  <si>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</si>
  <si>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</si>
  <si>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</si>
  <si>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</si>
  <si>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</si>
  <si>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</si>
  <si>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</si>
  <si>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</si>
  <si>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</si>
  <si>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</si>
  <si>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</si>
  <si>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</si>
  <si>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</si>
  <si>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</si>
  <si>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</si>
  <si>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</si>
  <si>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</si>
  <si>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</si>
  <si>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</si>
  <si>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</si>
  <si>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</si>
  <si>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</si>
  <si>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</si>
  <si>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</si>
  <si>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</si>
  <si>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</si>
  <si>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</si>
  <si>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</si>
  <si>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</si>
  <si>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</si>
  <si>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</si>
  <si>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</si>
  <si>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</si>
  <si>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</si>
  <si>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</si>
  <si>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</si>
  <si>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</si>
  <si>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</si>
  <si>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</si>
  <si>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</si>
  <si>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</si>
  <si>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</si>
  <si>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</si>
  <si>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</si>
  <si>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</si>
  <si>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</si>
  <si>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</si>
  <si>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</si>
  <si>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</si>
  <si>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</si>
  <si>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</si>
  <si>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</si>
  <si>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</si>
  <si>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</si>
  <si>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</si>
  <si>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</si>
  <si>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</si>
  <si>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</si>
  <si>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</si>
  <si>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</si>
  <si>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</si>
  <si>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</si>
  <si>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</si>
  <si>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</si>
  <si>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</si>
  <si>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</si>
  <si>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</si>
  <si>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</si>
  <si>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</si>
  <si>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</si>
  <si>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</si>
  <si>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</si>
  <si>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</si>
  <si>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</si>
  <si>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</si>
  <si>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</si>
  <si>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</si>
  <si>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</si>
  <si>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</si>
  <si>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</si>
  <si>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</si>
  <si>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</si>
  <si>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</si>
  <si>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</si>
  <si>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</si>
  <si>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</si>
  <si>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</si>
  <si>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</si>
  <si>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</si>
  <si>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</si>
  <si>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</si>
  <si>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</si>
  <si>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</si>
  <si>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</si>
  <si>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</si>
  <si>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</si>
  <si>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</si>
  <si>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</si>
  <si>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</si>
  <si>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</si>
  <si>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</si>
  <si>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</si>
  <si>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</si>
  <si>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</si>
  <si>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</si>
  <si>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</si>
  <si>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</si>
  <si>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</si>
  <si>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</si>
  <si>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</si>
  <si>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</si>
  <si>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</si>
  <si>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</si>
  <si>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</si>
  <si>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</si>
  <si>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</si>
  <si>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</si>
  <si>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</si>
  <si>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</si>
  <si>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</si>
  <si>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</si>
  <si>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</si>
  <si>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</si>
  <si>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</si>
  <si>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</si>
  <si>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</si>
  <si>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</si>
  <si>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</si>
  <si>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</si>
  <si>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</si>
  <si>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</si>
  <si>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</si>
  <si>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</si>
  <si>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</si>
  <si>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</si>
  <si>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</si>
  <si>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</si>
  <si>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</si>
  <si>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</si>
  <si>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</si>
  <si>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</si>
  <si>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</si>
  <si>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</si>
  <si>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</si>
  <si>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</si>
  <si>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</si>
  <si>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</si>
  <si>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</si>
  <si>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</si>
  <si>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</si>
  <si>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</si>
  <si>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</si>
  <si>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</si>
  <si>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</si>
  <si>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</si>
  <si>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</si>
  <si>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</si>
  <si>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</si>
  <si>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</si>
  <si>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</si>
  <si>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</si>
  <si>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</si>
  <si>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</si>
  <si>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</si>
  <si>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</si>
  <si>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</si>
  <si>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</si>
  <si>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</si>
  <si>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</si>
  <si>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</si>
  <si>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</si>
  <si>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</si>
  <si>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</si>
  <si>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</si>
  <si>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</si>
  <si>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</si>
  <si>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</si>
  <si>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</si>
  <si>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</si>
  <si>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</si>
  <si>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</si>
  <si>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</si>
  <si>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</si>
  <si>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</si>
  <si>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</si>
  <si>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</si>
  <si>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</si>
  <si>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</si>
  <si>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</si>
  <si>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</si>
  <si>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</si>
  <si>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</si>
  <si>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</si>
  <si>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</si>
  <si>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</si>
  <si>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</si>
  <si>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</si>
  <si>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</si>
  <si>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</si>
  <si>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</si>
  <si>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</si>
  <si>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</si>
  <si>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</si>
  <si>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</si>
  <si>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</si>
  <si>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</si>
  <si>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</si>
  <si>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</si>
  <si>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</si>
  <si>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</si>
  <si>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</si>
  <si>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</si>
  <si>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</si>
  <si>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</si>
  <si>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</si>
  <si>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</si>
  <si>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</si>
  <si>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</si>
  <si>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</si>
  <si>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</si>
  <si>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</si>
  <si>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</si>
  <si>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</si>
  <si>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</si>
  <si>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</si>
  <si>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</si>
  <si>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</si>
  <si>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</si>
  <si>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</si>
  <si>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</si>
  <si>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</si>
  <si>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</si>
  <si>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</si>
  <si>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</si>
  <si>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</si>
  <si>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</si>
  <si>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</si>
  <si>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</si>
  <si>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</si>
  <si>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</si>
  <si>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</si>
  <si>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</si>
  <si>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</si>
  <si>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</si>
  <si>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</si>
  <si>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</si>
  <si>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</si>
  <si>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</si>
  <si>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</si>
  <si>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</si>
  <si>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</si>
  <si>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</si>
  <si>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</si>
  <si>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</si>
  <si>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</si>
  <si>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</si>
  <si>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</si>
  <si>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</si>
  <si>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</si>
  <si>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</si>
  <si>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</si>
  <si>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</si>
  <si>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</si>
  <si>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</si>
  <si>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</si>
  <si>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</si>
  <si>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</si>
  <si>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</si>
  <si>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</si>
  <si>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</si>
  <si>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</si>
  <si>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</si>
  <si>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</si>
  <si>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</si>
  <si>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</si>
  <si>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</si>
  <si>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</si>
  <si>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</si>
  <si>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</si>
  <si>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</si>
  <si>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</si>
  <si>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</si>
  <si>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</si>
  <si>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</si>
  <si>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</si>
  <si>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</si>
  <si>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</si>
  <si>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</si>
  <si>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</si>
  <si>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</si>
  <si>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</si>
  <si>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</si>
  <si>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</si>
  <si>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</si>
  <si>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</si>
  <si>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</si>
  <si>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</si>
  <si>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</si>
  <si>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</si>
  <si>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</si>
  <si>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</si>
  <si>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</si>
  <si>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</si>
  <si>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</si>
  <si>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</si>
  <si>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</si>
  <si>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</si>
  <si>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</si>
  <si>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</si>
  <si>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</si>
  <si>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</si>
  <si>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</si>
  <si>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</si>
  <si>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</si>
  <si>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</si>
  <si>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</si>
  <si>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</si>
  <si>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</si>
  <si>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</si>
  <si>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</si>
  <si>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</si>
  <si>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</si>
  <si>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</si>
  <si>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</si>
  <si>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</si>
  <si>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</si>
  <si>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</si>
  <si>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</si>
  <si>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</si>
  <si>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</si>
  <si>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</si>
  <si>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</si>
  <si>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</si>
  <si>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</si>
  <si>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</si>
  <si>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</si>
  <si>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</si>
  <si>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</si>
  <si>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</si>
  <si>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</si>
  <si>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</si>
  <si>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</si>
  <si>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</si>
  <si>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</si>
  <si>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</si>
  <si>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</si>
  <si>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</si>
  <si>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</si>
  <si>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</si>
  <si>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</si>
  <si>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</si>
  <si>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</si>
  <si>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</si>
  <si>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</si>
  <si>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</si>
  <si>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</si>
  <si>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</si>
  <si>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</si>
  <si>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</si>
  <si>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</si>
  <si>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</si>
  <si>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</si>
  <si>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</si>
  <si>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</si>
  <si>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</si>
  <si>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</si>
  <si>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</si>
  <si>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</si>
  <si>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</si>
  <si>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</si>
  <si>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</si>
  <si>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</si>
  <si>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</si>
  <si>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</si>
  <si>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</si>
  <si>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</si>
  <si>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</si>
  <si>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</si>
  <si>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</si>
  <si>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</si>
  <si>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</si>
  <si>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</si>
  <si>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</si>
  <si>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</si>
  <si>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</si>
  <si>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</si>
  <si>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</si>
  <si>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</si>
  <si>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</si>
  <si>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</si>
  <si>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</si>
  <si>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</si>
  <si>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</si>
  <si>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</si>
  <si>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</si>
  <si>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</si>
  <si>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</si>
  <si>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</si>
  <si>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</si>
  <si>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</si>
  <si>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</si>
  <si>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</si>
  <si>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</si>
  <si>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</si>
  <si>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</si>
  <si>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</si>
  <si>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</si>
  <si>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</si>
  <si>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</si>
  <si>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</si>
  <si>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</si>
  <si>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</si>
  <si>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</si>
  <si>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</si>
  <si>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</si>
  <si>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</si>
  <si>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</si>
  <si>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</si>
  <si>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</si>
  <si>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</si>
  <si>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</si>
  <si>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</si>
  <si>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</si>
  <si>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</si>
  <si>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</si>
  <si>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</si>
  <si>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</si>
  <si>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</si>
  <si>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</si>
  <si>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</si>
  <si>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</si>
  <si>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</si>
  <si>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</si>
  <si>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</si>
  <si>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</si>
  <si>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</si>
  <si>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</si>
  <si>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</si>
  <si>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</si>
  <si>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</si>
  <si>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</si>
  <si>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</si>
  <si>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</si>
  <si>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</si>
  <si>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</si>
  <si>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</si>
  <si>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</si>
  <si>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</si>
  <si>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</si>
  <si>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</si>
  <si>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</si>
  <si>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</si>
  <si>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</si>
  <si>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</si>
  <si>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</si>
  <si>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</si>
  <si>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</si>
  <si>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</si>
  <si>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</si>
  <si>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</si>
  <si>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</si>
  <si>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</si>
  <si>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</si>
  <si>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</si>
  <si>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</si>
  <si>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</si>
  <si>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</si>
  <si>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</si>
  <si>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</si>
  <si>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</si>
  <si>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</si>
  <si>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</si>
  <si>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</si>
  <si>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</si>
  <si>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</si>
  <si>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</si>
  <si>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</si>
  <si>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</si>
  <si>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</si>
  <si>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</si>
  <si>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</si>
  <si>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</si>
  <si>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</si>
  <si>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</si>
  <si>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</si>
  <si>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</si>
  <si>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</si>
  <si>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</si>
  <si>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</si>
  <si>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</si>
  <si>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</si>
  <si>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</si>
  <si>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</si>
  <si>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</si>
  <si>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</si>
  <si>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</si>
  <si>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</si>
  <si>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</si>
  <si>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</si>
  <si>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</si>
  <si>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</si>
  <si>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</si>
  <si>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</si>
  <si>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</si>
  <si>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</si>
  <si>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</si>
  <si>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</si>
  <si>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</si>
  <si>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</si>
  <si>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</si>
  <si>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</si>
  <si>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</si>
  <si>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</si>
  <si>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</si>
  <si>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</si>
  <si>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</si>
  <si>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</si>
  <si>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</si>
  <si>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</si>
  <si>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</si>
  <si>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</si>
  <si>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</si>
  <si>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</si>
  <si>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</si>
  <si>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</si>
  <si>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</si>
  <si>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</si>
  <si>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</si>
  <si>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</si>
  <si>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</si>
  <si>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</si>
  <si>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</si>
  <si>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</si>
  <si>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</si>
  <si>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</si>
  <si>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</si>
  <si>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</si>
  <si>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</si>
  <si>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</si>
  <si>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</si>
  <si>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</si>
  <si>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</si>
  <si>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</si>
  <si>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</si>
  <si>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</si>
  <si>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</si>
  <si>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</si>
  <si>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</si>
  <si>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</si>
  <si>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</si>
  <si>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</si>
  <si>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</si>
  <si>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</si>
  <si>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</si>
  <si>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</si>
  <si>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</si>
  <si>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</si>
  <si>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</si>
  <si>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</si>
  <si>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</si>
  <si>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</si>
  <si>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</si>
  <si>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</si>
  <si>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</si>
  <si>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</si>
  <si>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</si>
  <si>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</si>
  <si>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</si>
  <si>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</si>
  <si>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</si>
  <si>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</si>
  <si>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</si>
  <si>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</si>
  <si>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</si>
  <si>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</si>
  <si>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</si>
  <si>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</si>
  <si>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</si>
  <si>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</si>
  <si>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</si>
  <si>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</si>
  <si>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</si>
  <si>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</si>
  <si>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</si>
  <si>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</si>
  <si>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</si>
  <si>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</si>
  <si>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</si>
  <si>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</si>
  <si>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</si>
  <si>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</si>
  <si>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</si>
  <si>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</si>
  <si>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</si>
  <si>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</si>
  <si>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</si>
  <si>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</si>
  <si>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</si>
  <si>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</si>
  <si>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</si>
  <si>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</si>
  <si>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</si>
  <si>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</si>
  <si>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</si>
  <si>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</si>
  <si>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</si>
  <si>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</si>
  <si>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</si>
  <si>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</si>
  <si>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</si>
  <si>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</si>
  <si>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</si>
  <si>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</si>
  <si>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</si>
  <si>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</si>
  <si>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</si>
  <si>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</si>
  <si>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</si>
  <si>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</si>
  <si>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</si>
  <si>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</si>
  <si>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</si>
  <si>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</si>
  <si>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</si>
  <si>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</si>
  <si>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</si>
  <si>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</si>
  <si>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</si>
  <si>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</si>
  <si>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</si>
  <si>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</si>
  <si>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</si>
  <si>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</si>
  <si>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</si>
  <si>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</si>
  <si>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</si>
  <si>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</si>
  <si>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</si>
  <si>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</si>
  <si>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</si>
  <si>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</si>
  <si>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</si>
  <si>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</si>
  <si>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</si>
  <si>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</si>
  <si>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</si>
  <si>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</si>
  <si>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</si>
  <si>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</si>
  <si>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</si>
  <si>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</si>
  <si>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</si>
  <si>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</si>
  <si>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</si>
  <si>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</si>
  <si>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</si>
  <si>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</si>
  <si>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</si>
  <si>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</si>
  <si>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</si>
  <si>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</si>
  <si>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</si>
  <si>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</si>
  <si>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</si>
  <si>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</si>
  <si>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</si>
  <si>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</si>
  <si>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</si>
  <si>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</si>
  <si>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</si>
  <si>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</si>
  <si>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</si>
  <si>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</si>
  <si>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</si>
  <si>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</si>
  <si>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</si>
  <si>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</si>
  <si>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</si>
  <si>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</si>
  <si>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</si>
  <si>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</si>
  <si>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</si>
  <si>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</si>
  <si>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</si>
  <si>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</si>
  <si>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</si>
  <si>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</si>
  <si>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</si>
  <si>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</si>
  <si>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</si>
  <si>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</si>
  <si>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</si>
  <si>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</si>
  <si>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</si>
  <si>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</si>
  <si>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</si>
  <si>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</si>
  <si>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</si>
  <si>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</si>
  <si>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</si>
  <si>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</si>
  <si>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</si>
  <si>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</si>
  <si>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</si>
  <si>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</si>
  <si>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</si>
  <si>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</si>
  <si>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</si>
  <si>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</si>
  <si>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</si>
  <si>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</si>
  <si>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</si>
  <si>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</si>
  <si>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</si>
  <si>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</si>
  <si>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</si>
  <si>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</si>
  <si>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</si>
  <si>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</si>
  <si>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</si>
  <si>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</si>
  <si>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</si>
  <si>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</si>
  <si>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</si>
  <si>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</si>
  <si>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</si>
  <si>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</si>
  <si>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</si>
  <si>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</si>
  <si>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</si>
  <si>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</si>
  <si>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</si>
  <si>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</si>
  <si>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</si>
  <si>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</si>
  <si>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</si>
  <si>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</si>
  <si>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</si>
  <si>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</si>
  <si>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</si>
  <si>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</si>
  <si>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</si>
  <si>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</si>
  <si>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</si>
  <si>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</si>
  <si>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</si>
  <si>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</si>
  <si>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</si>
  <si>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</si>
  <si>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</si>
  <si>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</si>
  <si>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</si>
  <si>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</si>
  <si>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</si>
  <si>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</si>
  <si>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</si>
  <si>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</si>
  <si>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</si>
  <si>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</si>
  <si>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</si>
  <si>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</si>
  <si>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</si>
  <si>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</si>
  <si>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</si>
  <si>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</si>
  <si>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</si>
  <si>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</si>
  <si>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</si>
  <si>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</si>
  <si>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</si>
  <si>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</si>
  <si>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</si>
  <si>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</si>
  <si>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</si>
  <si>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</si>
  <si>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</si>
  <si>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</si>
  <si>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</si>
  <si>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</si>
  <si>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</si>
  <si>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</si>
  <si>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</si>
  <si>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</si>
  <si>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</si>
  <si>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</si>
  <si>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</si>
  <si>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</si>
  <si>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</si>
  <si>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</si>
  <si>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</si>
  <si>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</si>
  <si>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</si>
  <si>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</si>
  <si>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</si>
  <si>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</si>
  <si>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</si>
  <si>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</si>
  <si>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</si>
  <si>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</si>
  <si>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</si>
  <si>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</si>
  <si>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</si>
  <si>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</si>
  <si>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</si>
  <si>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</si>
  <si>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</si>
  <si>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</si>
  <si>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</si>
  <si>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</si>
  <si>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</si>
  <si>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</si>
  <si>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</si>
  <si>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</si>
  <si>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</si>
  <si>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</si>
  <si>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</si>
  <si>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</si>
  <si>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</si>
  <si>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</si>
  <si>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</si>
  <si>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</si>
  <si>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</si>
  <si>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</si>
  <si>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</si>
  <si>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</si>
  <si>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</si>
  <si>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</si>
  <si>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</si>
  <si>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</si>
  <si>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</si>
  <si>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</si>
  <si>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</si>
  <si>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</si>
  <si>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</si>
  <si>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</si>
  <si>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</si>
  <si>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</si>
  <si>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</si>
  <si>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</si>
  <si>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</si>
  <si>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</si>
  <si>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</si>
  <si>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</si>
  <si>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</si>
  <si>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</si>
  <si>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</si>
  <si>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</si>
  <si>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</si>
  <si>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</si>
  <si>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</si>
  <si>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</si>
  <si>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</si>
  <si>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</si>
  <si>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</si>
  <si>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</si>
  <si>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</si>
  <si>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</si>
  <si>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</si>
  <si>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</si>
  <si>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</si>
  <si>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</si>
  <si>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</si>
  <si>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</si>
  <si>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</si>
  <si>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</si>
  <si>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</si>
  <si>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</si>
  <si>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</si>
  <si>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</si>
  <si>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</si>
  <si>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</si>
  <si>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</si>
  <si>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</si>
  <si>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</si>
  <si>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</si>
  <si>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</si>
  <si>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</si>
  <si>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</si>
  <si>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</si>
  <si>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</si>
  <si>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</si>
  <si>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</si>
  <si>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</si>
  <si>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</si>
  <si>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</si>
  <si>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</si>
  <si>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</si>
  <si>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</si>
  <si>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</si>
  <si>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</si>
  <si>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</si>
  <si>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</si>
  <si>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</si>
  <si>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</si>
  <si>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</si>
  <si>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</si>
  <si>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</si>
  <si>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</si>
  <si>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</si>
  <si>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</si>
  <si>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</si>
  <si>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</si>
  <si>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</si>
  <si>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</si>
  <si>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</si>
  <si>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</si>
  <si>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</si>
  <si>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</si>
  <si>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</si>
  <si>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</si>
  <si>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</si>
  <si>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</si>
  <si>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</si>
  <si>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</si>
  <si>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</si>
  <si>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</si>
  <si>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</si>
  <si>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</si>
  <si>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</si>
  <si>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</si>
  <si>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</si>
  <si>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</si>
  <si>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</si>
  <si>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</si>
  <si>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</si>
  <si>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</si>
  <si>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</si>
  <si>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</si>
  <si>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</si>
  <si>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</si>
  <si>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</si>
  <si>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</si>
  <si>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</si>
  <si>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</si>
  <si>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</si>
  <si>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</si>
  <si>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</si>
  <si>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</si>
  <si>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</si>
  <si>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</si>
  <si>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</si>
  <si>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</si>
  <si>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</si>
  <si>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</si>
  <si>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</si>
  <si>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</si>
  <si>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</si>
  <si>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</si>
  <si>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</si>
  <si>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</si>
  <si>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</si>
  <si>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</si>
  <si>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</si>
  <si>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</si>
  <si>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</si>
  <si>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</si>
  <si>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</si>
  <si>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</si>
  <si>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</si>
  <si>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</si>
  <si>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</si>
  <si>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</si>
  <si>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</si>
  <si>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</si>
  <si>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</si>
  <si>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</si>
  <si>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</si>
  <si>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</si>
  <si>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</si>
  <si>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</si>
  <si>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</si>
  <si>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</si>
  <si>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</si>
  <si>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</si>
  <si>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</si>
  <si>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</si>
  <si>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</si>
  <si>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</si>
  <si>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</si>
  <si>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</si>
  <si>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</si>
  <si>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</si>
  <si>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</si>
  <si>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</si>
  <si>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</si>
  <si>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</si>
  <si>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</si>
  <si>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</si>
  <si>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</si>
  <si>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</si>
  <si>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</si>
  <si>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</si>
  <si>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</si>
  <si>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</si>
  <si>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</si>
  <si>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</si>
  <si>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</si>
  <si>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</si>
  <si>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</si>
  <si>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</si>
  <si>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</si>
  <si>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</si>
  <si>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</si>
  <si>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</si>
  <si>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</si>
  <si>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</si>
  <si>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</si>
  <si>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</si>
  <si>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</si>
  <si>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</si>
  <si>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</si>
  <si>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</si>
  <si>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</si>
  <si>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</si>
  <si>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</si>
  <si>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</si>
  <si>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</si>
  <si>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</si>
  <si>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</si>
  <si>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</si>
  <si>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</si>
  <si>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</si>
  <si>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</si>
  <si>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</si>
  <si>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</si>
  <si>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</si>
  <si>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</si>
  <si>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</si>
  <si>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</si>
  <si>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</si>
  <si>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</si>
  <si>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</si>
  <si>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</si>
  <si>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</si>
  <si>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</si>
  <si>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</si>
  <si>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</si>
  <si>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</si>
  <si>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</si>
  <si>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</si>
  <si>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</si>
  <si>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</si>
  <si>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</si>
  <si>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</si>
  <si>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</si>
  <si>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</si>
  <si>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</si>
  <si>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</si>
  <si>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</si>
  <si>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</si>
  <si>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</si>
  <si>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</si>
  <si>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</si>
  <si>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</si>
  <si>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</si>
  <si>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</si>
  <si>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</si>
  <si>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</si>
  <si>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</si>
  <si>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</si>
  <si>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</si>
  <si>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</si>
  <si>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</si>
  <si>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</si>
  <si>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</si>
  <si>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</si>
  <si>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</si>
  <si>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</si>
  <si>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</si>
  <si>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</si>
  <si>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</si>
  <si>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</si>
  <si>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</si>
  <si>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</si>
  <si>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</si>
  <si>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</si>
  <si>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</si>
  <si>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</si>
  <si>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</si>
  <si>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</si>
  <si>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</si>
  <si>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</si>
  <si>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</si>
  <si>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</si>
  <si>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</si>
  <si>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</si>
  <si>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</si>
  <si>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</si>
  <si>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</si>
  <si>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</si>
  <si>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</si>
  <si>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</si>
  <si>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</si>
  <si>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</si>
  <si>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</si>
  <si>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</si>
  <si>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</si>
  <si>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</si>
  <si>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</si>
  <si>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</si>
  <si>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</si>
  <si>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</si>
  <si>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</si>
  <si>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</si>
  <si>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</si>
  <si>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</si>
  <si>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</si>
  <si>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</si>
  <si>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</si>
  <si>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</si>
  <si>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</si>
  <si>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</si>
  <si>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</si>
  <si>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</si>
  <si>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</si>
  <si>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</si>
  <si>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</si>
  <si>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</si>
  <si>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</si>
  <si>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</si>
  <si>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</si>
  <si>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</si>
  <si>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</si>
  <si>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</si>
  <si>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</si>
  <si>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</si>
  <si>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</si>
  <si>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</si>
  <si>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</si>
  <si>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</si>
  <si>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</si>
  <si>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</si>
  <si>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</si>
  <si>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</si>
  <si>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</si>
  <si>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</si>
  <si>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</si>
  <si>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</si>
  <si>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</si>
  <si>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</si>
  <si>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</si>
  <si>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</si>
  <si>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</si>
  <si>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</si>
  <si>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</si>
  <si>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</si>
  <si>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</si>
  <si>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</si>
  <si>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</si>
  <si>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</si>
  <si>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</si>
  <si>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</si>
  <si>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</si>
  <si>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</si>
  <si>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</si>
  <si>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</si>
  <si>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</si>
  <si>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</si>
  <si>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</si>
  <si>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</si>
  <si>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</si>
  <si>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</si>
  <si>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</si>
  <si>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</si>
  <si>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</si>
  <si>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</si>
  <si>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</si>
  <si>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</si>
  <si>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</si>
  <si>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</si>
  <si>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</si>
  <si>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</si>
  <si>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</si>
  <si>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</si>
  <si>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</si>
  <si>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</si>
  <si>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</si>
  <si>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</si>
  <si>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</si>
  <si>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</si>
  <si>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</si>
  <si>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</si>
  <si>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</si>
  <si>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</si>
  <si>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</si>
  <si>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</si>
  <si>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</si>
  <si>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</si>
  <si>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</si>
  <si>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</si>
  <si>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</si>
  <si>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</si>
  <si>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</si>
  <si>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</si>
  <si>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</si>
  <si>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</si>
  <si>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</si>
  <si>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</si>
  <si>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</si>
  <si>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</si>
  <si>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</si>
  <si>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</si>
  <si>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</si>
  <si>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</si>
  <si>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</si>
  <si>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</si>
  <si>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</si>
  <si>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</si>
  <si>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</si>
  <si>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</si>
  <si>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</si>
  <si>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</si>
  <si>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</si>
  <si>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</si>
  <si>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</si>
  <si>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</si>
  <si>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</si>
  <si>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</si>
  <si>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</si>
  <si>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</si>
  <si>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</si>
  <si>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</si>
  <si>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</si>
  <si>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</si>
  <si>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</si>
  <si>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</si>
  <si>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</si>
  <si>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</si>
  <si>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</si>
  <si>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</si>
  <si>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</si>
  <si>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</si>
  <si>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</si>
  <si>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</si>
  <si>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</si>
  <si>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</si>
  <si>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</si>
  <si>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</si>
  <si>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</si>
  <si>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</si>
  <si>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</si>
  <si>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</si>
  <si>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</si>
  <si>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</si>
  <si>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</si>
  <si>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</si>
  <si>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</si>
  <si>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</si>
  <si>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</si>
  <si>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</si>
  <si>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</si>
  <si>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</si>
  <si>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</si>
  <si>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</si>
  <si>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</si>
  <si>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</si>
  <si>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</si>
  <si>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</si>
  <si>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</si>
  <si>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</si>
  <si>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</si>
  <si>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</si>
  <si>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</si>
  <si>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</si>
  <si>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</si>
  <si>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</si>
  <si>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</si>
  <si>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</si>
  <si>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</si>
  <si>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</si>
  <si>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</si>
  <si>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</si>
  <si>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</si>
  <si>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</si>
  <si>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</si>
  <si>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</si>
  <si>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</si>
  <si>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</si>
  <si>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</si>
  <si>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</si>
  <si>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</si>
  <si>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</si>
  <si>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</si>
  <si>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</si>
  <si>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</si>
  <si>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</si>
  <si>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</si>
  <si>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</si>
  <si>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</si>
  <si>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</si>
  <si>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</si>
  <si>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</si>
  <si>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</si>
  <si>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</si>
  <si>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</si>
  <si>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</si>
  <si>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</si>
  <si>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</si>
  <si>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</si>
  <si>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</si>
  <si>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</si>
  <si>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</si>
  <si>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</si>
  <si>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</si>
  <si>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</si>
  <si>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</si>
  <si>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</si>
  <si>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</si>
  <si>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</si>
  <si>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</si>
  <si>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</si>
  <si>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</si>
  <si>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</si>
  <si>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</si>
  <si>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</si>
  <si>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</si>
  <si>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</si>
  <si>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</si>
  <si>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</si>
  <si>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</si>
  <si>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</si>
  <si>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</si>
  <si>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</si>
  <si>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</si>
  <si>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</si>
  <si>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</si>
  <si>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</si>
  <si>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</si>
  <si>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</si>
  <si>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</si>
  <si>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</si>
  <si>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</si>
  <si>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</si>
  <si>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</si>
  <si>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</si>
  <si>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</si>
  <si>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</si>
  <si>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</si>
  <si>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</si>
  <si>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</si>
  <si>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</si>
  <si>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</si>
  <si>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</si>
  <si>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</si>
  <si>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</si>
  <si>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</si>
  <si>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</si>
  <si>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</si>
  <si>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</si>
  <si>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</si>
  <si>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</si>
  <si>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</si>
  <si>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</si>
  <si>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</si>
  <si>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</si>
  <si>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</si>
  <si>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</si>
  <si>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</si>
  <si>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</si>
  <si>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</si>
  <si>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</si>
  <si>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</si>
  <si>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</si>
  <si>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</si>
  <si>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</si>
  <si>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</si>
  <si>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</si>
  <si>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</si>
  <si>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</si>
  <si>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</si>
  <si>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</si>
  <si>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</si>
  <si>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</si>
  <si>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</si>
  <si>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</si>
  <si>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</si>
  <si>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</si>
  <si>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</si>
  <si>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</si>
  <si>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</si>
  <si>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</si>
  <si>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</si>
  <si>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</si>
  <si>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</si>
  <si>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</si>
  <si>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</si>
  <si>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</si>
  <si>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</si>
  <si>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</si>
  <si>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</si>
  <si>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</si>
  <si>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</si>
  <si>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</si>
  <si>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</si>
  <si>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</si>
  <si>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</si>
  <si>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</si>
  <si>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</si>
  <si>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</si>
  <si>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</si>
  <si>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</si>
  <si>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</si>
  <si>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</si>
  <si>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</si>
  <si>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</si>
  <si>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</si>
  <si>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</si>
  <si>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</si>
  <si>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</si>
  <si>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</si>
  <si>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</si>
  <si>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</si>
  <si>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</si>
  <si>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</si>
  <si>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</si>
  <si>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</si>
  <si>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</si>
  <si>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</si>
  <si>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</si>
  <si>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</si>
  <si>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</si>
  <si>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</si>
  <si>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</si>
  <si>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</si>
  <si>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</si>
  <si>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</si>
  <si>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</si>
  <si>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</si>
  <si>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</si>
  <si>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</si>
  <si>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</si>
  <si>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</si>
  <si>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</si>
  <si>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</si>
  <si>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</si>
  <si>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</si>
  <si>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</si>
  <si>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</si>
  <si>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</si>
  <si>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</si>
  <si>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</si>
  <si>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</si>
  <si>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</si>
  <si>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</si>
  <si>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</si>
  <si>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</si>
  <si>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</si>
  <si>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</si>
  <si>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</si>
  <si>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</si>
  <si>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</si>
  <si>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</si>
  <si>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</si>
  <si>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</si>
  <si>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</si>
  <si>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</si>
  <si>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</si>
  <si>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</si>
  <si>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</si>
  <si>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</si>
  <si>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</si>
  <si>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</si>
  <si>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</si>
  <si>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</si>
  <si>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</si>
  <si>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</si>
  <si>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</si>
  <si>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</si>
  <si>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</si>
  <si>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</si>
  <si>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</si>
  <si>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</si>
  <si>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</si>
  <si>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</si>
  <si>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</si>
  <si>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</si>
  <si>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</si>
  <si>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</si>
  <si>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</si>
  <si>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</si>
  <si>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</si>
  <si>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</si>
  <si>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</si>
  <si>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</si>
  <si>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</si>
  <si>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</si>
  <si>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</si>
  <si>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</si>
  <si>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</si>
  <si>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</si>
  <si>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</si>
  <si>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</si>
  <si>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</si>
  <si>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</si>
  <si>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</si>
  <si>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</si>
  <si>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</si>
  <si>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</si>
  <si>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</si>
  <si>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</si>
  <si>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</si>
  <si>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</si>
  <si>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</si>
  <si>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</si>
  <si>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</si>
  <si>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</si>
  <si>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</si>
  <si>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</si>
  <si>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</si>
  <si>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</si>
  <si>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</si>
  <si>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</si>
  <si>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</si>
  <si>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</si>
  <si>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</si>
  <si>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</si>
  <si>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</si>
  <si>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</si>
  <si>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</si>
  <si>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</si>
  <si>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</si>
  <si>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</si>
  <si>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</si>
  <si>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</si>
  <si>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</si>
  <si>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</si>
  <si>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</si>
  <si>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</si>
  <si>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</si>
  <si>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</si>
  <si>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</si>
  <si>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</si>
  <si>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</si>
  <si>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</si>
  <si>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</si>
  <si>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</si>
  <si>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</si>
  <si>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</si>
  <si>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</si>
  <si>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</si>
  <si>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</si>
  <si>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</si>
  <si>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</si>
  <si>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</si>
  <si>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</si>
  <si>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</si>
  <si>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</si>
  <si>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</si>
  <si>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</si>
  <si>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</si>
  <si>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</si>
  <si>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</si>
  <si>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</si>
  <si>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</si>
  <si>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</si>
  <si>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</si>
  <si>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</si>
  <si>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</si>
  <si>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</si>
  <si>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</si>
  <si>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</si>
  <si>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</si>
  <si>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</si>
  <si>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</si>
  <si>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</si>
  <si>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</si>
  <si>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</si>
  <si>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</si>
  <si>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</si>
  <si>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</si>
  <si>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</si>
  <si>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</si>
  <si>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</si>
  <si>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</si>
  <si>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</si>
  <si>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</si>
  <si>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</si>
  <si>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</si>
  <si>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</si>
  <si>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</si>
  <si>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</si>
  <si>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</si>
  <si>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</si>
  <si>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</si>
  <si>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</si>
  <si>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</si>
  <si>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</si>
  <si>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</si>
  <si>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</si>
  <si>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</si>
  <si>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</si>
  <si>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</si>
  <si>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</si>
  <si>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</si>
  <si>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</si>
  <si>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</si>
  <si>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</si>
  <si>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</si>
  <si>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</si>
  <si>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</si>
  <si>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</si>
  <si>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</si>
  <si>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</si>
  <si>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</si>
  <si>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</si>
  <si>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</si>
  <si>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</si>
  <si>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</si>
  <si>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</si>
  <si>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</si>
  <si>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</si>
  <si>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</si>
  <si>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</si>
  <si>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</si>
  <si>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</si>
  <si>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</si>
  <si>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</si>
  <si>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</si>
  <si>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</si>
  <si>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</si>
  <si>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</si>
  <si>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</si>
  <si>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</si>
  <si>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</si>
  <si>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</si>
  <si>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</si>
  <si>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</si>
  <si>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</si>
  <si>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</si>
  <si>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</si>
  <si>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</si>
  <si>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</si>
  <si>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</si>
  <si>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</si>
  <si>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</si>
  <si>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</si>
  <si>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</si>
  <si>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</si>
  <si>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</si>
  <si>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</si>
  <si>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</si>
  <si>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</si>
  <si>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</si>
  <si>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</si>
  <si>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</si>
  <si>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</si>
  <si>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</si>
  <si>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</si>
  <si>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</si>
  <si>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</si>
  <si>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</si>
  <si>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</si>
  <si>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</si>
  <si>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</si>
  <si>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</si>
  <si>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</si>
  <si>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</si>
  <si>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</si>
  <si>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</si>
  <si>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</si>
  <si>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</si>
  <si>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</si>
  <si>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</si>
  <si>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</si>
  <si>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</si>
  <si>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</si>
  <si>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</si>
  <si>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</si>
  <si>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</si>
  <si>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</si>
  <si>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</si>
  <si>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</si>
  <si>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</si>
  <si>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</si>
  <si>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</si>
  <si>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</si>
  <si>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</si>
  <si>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</si>
  <si>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</si>
  <si>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</si>
  <si>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</si>
  <si>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</si>
  <si>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</si>
  <si>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</si>
  <si>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</si>
  <si>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</si>
  <si>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</si>
  <si>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</si>
  <si>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</si>
  <si>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</si>
  <si>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</si>
  <si>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</si>
  <si>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</si>
  <si>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</si>
  <si>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</si>
  <si>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</si>
  <si>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</si>
  <si>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</si>
  <si>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</si>
  <si>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</si>
  <si>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</si>
  <si>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</si>
  <si>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</si>
  <si>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</si>
  <si>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</si>
  <si>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</si>
  <si>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</si>
  <si>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</si>
  <si>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</si>
  <si>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</si>
  <si>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</si>
  <si>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</si>
  <si>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</si>
  <si>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</si>
  <si>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</si>
  <si>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</si>
  <si>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</si>
  <si>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</si>
  <si>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</si>
  <si>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</si>
  <si>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</si>
  <si>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</si>
  <si>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</si>
  <si>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</si>
  <si>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</si>
  <si>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</si>
  <si>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</si>
  <si>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</si>
  <si>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</si>
  <si>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</si>
  <si>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</si>
  <si>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</si>
  <si>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</si>
  <si>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</si>
  <si>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</si>
  <si>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</si>
  <si>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</si>
  <si>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</si>
  <si>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</si>
  <si>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</si>
  <si>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</si>
  <si>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</si>
  <si>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</si>
  <si>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</si>
  <si>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</si>
  <si>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</si>
  <si>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</si>
  <si>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</si>
  <si>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</si>
  <si>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</si>
  <si>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</si>
  <si>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</si>
  <si>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</si>
  <si>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</si>
  <si>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</si>
  <si>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</si>
  <si>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</si>
  <si>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</si>
  <si>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</si>
  <si>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</si>
  <si>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</si>
  <si>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</si>
  <si>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</si>
  <si>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</si>
  <si>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</si>
  <si>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</si>
  <si>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</si>
  <si>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</si>
  <si>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</si>
  <si>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</si>
  <si>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</si>
  <si>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</si>
  <si>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</si>
  <si>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</si>
  <si>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</si>
  <si>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</si>
  <si>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</si>
  <si>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</si>
  <si>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</si>
  <si>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</si>
  <si>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</si>
  <si>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</si>
  <si>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</si>
  <si>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</si>
  <si>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</si>
  <si>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</si>
  <si>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</si>
  <si>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</si>
  <si>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</si>
  <si>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</si>
  <si>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</si>
  <si>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</si>
  <si>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</si>
  <si>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</si>
  <si>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</si>
  <si>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</si>
  <si>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</si>
  <si>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</si>
  <si>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</si>
  <si>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</si>
  <si>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</si>
  <si>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</si>
  <si>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</si>
  <si>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</si>
  <si>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</si>
  <si>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</si>
  <si>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</si>
  <si>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</si>
  <si>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</si>
  <si>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</si>
  <si>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</si>
  <si>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</si>
  <si>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</si>
  <si>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</si>
  <si>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</si>
  <si>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</si>
  <si>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</si>
  <si>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</si>
  <si>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</si>
  <si>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</si>
  <si>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</si>
  <si>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</si>
  <si>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</si>
  <si>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</si>
  <si>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</si>
  <si>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</si>
  <si>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</si>
  <si>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</si>
  <si>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</si>
  <si>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</si>
  <si>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</si>
  <si>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</si>
  <si>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</si>
  <si>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</si>
  <si>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</si>
  <si>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</si>
  <si>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</si>
  <si>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</si>
  <si>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</si>
  <si>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</si>
  <si>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</si>
  <si>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</si>
  <si>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</si>
  <si>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</si>
  <si>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</si>
  <si>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</si>
  <si>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</si>
  <si>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</si>
  <si>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</si>
  <si>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</si>
  <si>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</si>
  <si>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</si>
  <si>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</si>
  <si>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</si>
  <si>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</si>
  <si>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</si>
  <si>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</si>
  <si>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</si>
  <si>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</si>
  <si>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</si>
  <si>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</si>
  <si>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</si>
  <si>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</si>
  <si>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</si>
  <si>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</si>
  <si>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</si>
  <si>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</si>
  <si>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</si>
  <si>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</si>
  <si>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</si>
  <si>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</si>
  <si>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</si>
  <si>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</si>
  <si>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</si>
  <si>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</si>
  <si>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</si>
  <si>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</si>
  <si>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</si>
  <si>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</si>
  <si>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</si>
  <si>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</si>
  <si>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</si>
  <si>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</si>
  <si>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</si>
  <si>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</si>
  <si>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</si>
  <si>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</si>
  <si>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</si>
  <si>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</si>
  <si>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</si>
  <si>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</si>
  <si>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</si>
  <si>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</si>
  <si>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</si>
  <si>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</si>
  <si>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</si>
  <si>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</si>
  <si>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</si>
  <si>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</si>
  <si>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</si>
  <si>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</si>
  <si>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</si>
  <si>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</si>
  <si>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</si>
  <si>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</si>
  <si>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</si>
  <si>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</si>
  <si>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</si>
  <si>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</si>
  <si>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</si>
  <si>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</si>
  <si>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</si>
  <si>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</si>
  <si>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</si>
  <si>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</si>
  <si>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</si>
  <si>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</si>
  <si>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</si>
  <si>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</si>
  <si>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</si>
  <si>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</si>
  <si>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</si>
  <si>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</si>
  <si>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</si>
  <si>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</si>
  <si>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</si>
  <si>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</si>
  <si>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</si>
  <si>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</si>
  <si>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</si>
  <si>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</si>
  <si>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</si>
  <si>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</si>
  <si>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</si>
  <si>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</si>
  <si>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</si>
  <si>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</si>
  <si>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</si>
  <si>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</si>
  <si>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</si>
  <si>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</si>
  <si>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</si>
  <si>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</si>
  <si>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</si>
  <si>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</si>
  <si>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</si>
  <si>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</si>
  <si>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</si>
  <si>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</si>
  <si>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</si>
  <si>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</si>
  <si>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</si>
  <si>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</si>
  <si>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</si>
  <si>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</si>
  <si>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</si>
  <si>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</si>
  <si>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</si>
  <si>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</si>
  <si>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</si>
  <si>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</si>
  <si>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</si>
  <si>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</si>
  <si>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</si>
  <si>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</si>
  <si>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</si>
  <si>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</si>
  <si>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</si>
  <si>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</si>
  <si>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</si>
  <si>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</si>
  <si>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</si>
  <si>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</si>
  <si>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</si>
  <si>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</si>
  <si>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</si>
  <si>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</si>
  <si>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</si>
  <si>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</si>
  <si>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</si>
  <si>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</si>
  <si>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</si>
  <si>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</si>
  <si>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</si>
  <si>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</si>
  <si>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</si>
  <si>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</si>
  <si>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</si>
  <si>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</si>
  <si>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</si>
  <si>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</si>
  <si>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</si>
  <si>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</si>
  <si>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</si>
  <si>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</si>
  <si>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</si>
  <si>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</si>
  <si>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</si>
  <si>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</si>
  <si>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</si>
  <si>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</si>
  <si>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</si>
  <si>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</si>
  <si>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</si>
  <si>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</si>
  <si>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</si>
  <si>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</si>
  <si>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</si>
  <si>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</si>
  <si>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</si>
  <si>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</si>
  <si>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</si>
  <si>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</si>
  <si>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</si>
  <si>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</si>
  <si>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</si>
  <si>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</si>
  <si>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</si>
  <si>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</si>
  <si>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</si>
  <si>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</si>
  <si>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</si>
  <si>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</si>
  <si>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</si>
  <si>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</si>
  <si>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</si>
  <si>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</si>
  <si>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</si>
  <si>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</si>
  <si>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</si>
  <si>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</si>
  <si>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</si>
  <si>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</si>
  <si>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</si>
  <si>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</si>
  <si>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</si>
  <si>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</si>
  <si>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</si>
  <si>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</si>
  <si>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</si>
  <si>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</si>
  <si>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</si>
  <si>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</si>
  <si>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</si>
  <si>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</si>
  <si>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</si>
  <si>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</si>
  <si>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</si>
  <si>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</si>
  <si>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</si>
  <si>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</si>
  <si>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</si>
  <si>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</si>
  <si>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</si>
  <si>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</si>
  <si>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</si>
  <si>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</si>
  <si>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</si>
  <si>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</si>
  <si>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</si>
  <si>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</si>
  <si>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</si>
  <si>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</si>
  <si>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</si>
  <si>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</si>
  <si>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</si>
  <si>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</si>
  <si>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</si>
  <si>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</si>
  <si>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</si>
  <si>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</si>
  <si>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</si>
  <si>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</si>
  <si>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</si>
  <si>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</si>
  <si>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</si>
  <si>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</si>
  <si>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</si>
  <si>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</si>
  <si>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</si>
  <si>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</si>
  <si>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</si>
  <si>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</si>
  <si>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</si>
  <si>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</si>
  <si>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</si>
  <si>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</si>
  <si>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</si>
  <si>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</si>
  <si>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</si>
  <si>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</si>
  <si>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</si>
  <si>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</si>
  <si>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</si>
  <si>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</si>
  <si>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</si>
  <si>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</si>
  <si>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</si>
  <si>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</si>
  <si>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</si>
  <si>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</si>
  <si>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</si>
  <si>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</si>
  <si>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</si>
  <si>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</si>
  <si>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</si>
  <si>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</si>
  <si>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</si>
  <si>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</si>
  <si>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</si>
  <si>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</si>
  <si>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</si>
  <si>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</si>
  <si>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</si>
  <si>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</si>
  <si>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</si>
  <si>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</si>
  <si>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</si>
  <si>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</si>
  <si>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</si>
  <si>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</si>
  <si>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</si>
  <si>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</si>
  <si>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</si>
  <si>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</si>
  <si>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</si>
  <si>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</si>
  <si>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</si>
  <si>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</si>
  <si>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</si>
  <si>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</si>
  <si>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</si>
  <si>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</si>
  <si>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</si>
  <si>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</si>
  <si>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</si>
  <si>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</si>
  <si>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</si>
  <si>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</si>
  <si>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</si>
  <si>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</si>
  <si>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</si>
  <si>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</si>
  <si>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</si>
  <si>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</si>
  <si>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</si>
  <si>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</si>
  <si>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</si>
  <si>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</si>
  <si>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</si>
  <si>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</si>
  <si>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</si>
  <si>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</si>
  <si>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</si>
  <si>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</si>
  <si>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</si>
  <si>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</si>
  <si>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</si>
  <si>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</si>
  <si>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</si>
  <si>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</si>
  <si>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</si>
  <si>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</si>
  <si>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</si>
  <si>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</si>
  <si>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</si>
  <si>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</si>
  <si>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</si>
  <si>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</si>
  <si>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</si>
  <si>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</si>
  <si>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</si>
  <si>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</si>
  <si>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</si>
  <si>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</si>
  <si>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</si>
  <si>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</si>
  <si>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</si>
  <si>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</si>
  <si>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</si>
  <si>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</si>
  <si>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</si>
  <si>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</si>
  <si>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</si>
  <si>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</si>
  <si>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</si>
  <si>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</si>
  <si>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</si>
  <si>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</si>
  <si>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</si>
  <si>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</si>
  <si>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</si>
  <si>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</si>
  <si>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</si>
  <si>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</si>
  <si>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</si>
  <si>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</si>
  <si>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</si>
  <si>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</si>
  <si>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</si>
  <si>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</si>
  <si>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</si>
  <si>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</si>
  <si>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</si>
  <si>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</si>
  <si>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</si>
  <si>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</si>
  <si>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</si>
  <si>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</si>
  <si>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</si>
  <si>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</si>
  <si>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</si>
  <si>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</si>
  <si>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</si>
  <si>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</si>
  <si>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</si>
  <si>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</si>
  <si>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</si>
  <si>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</si>
  <si>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</si>
  <si>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</si>
  <si>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</si>
  <si>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</si>
  <si>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</si>
  <si>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</si>
  <si>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</si>
  <si>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</si>
  <si>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</si>
  <si>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</si>
  <si>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</si>
  <si>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</si>
  <si>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</si>
  <si>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</si>
  <si>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</si>
  <si>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</si>
  <si>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</si>
  <si>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</si>
  <si>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</si>
  <si>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</si>
  <si>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</si>
  <si>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</si>
  <si>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</si>
  <si>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</si>
  <si>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</si>
  <si>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</si>
  <si>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</si>
  <si>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</si>
  <si>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</si>
  <si>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</si>
  <si>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</si>
  <si>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</si>
  <si>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</si>
  <si>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</si>
  <si>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</si>
  <si>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</si>
  <si>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</si>
  <si>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</si>
  <si>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</si>
  <si>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</si>
  <si>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</si>
  <si>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</si>
  <si>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</si>
  <si>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</si>
  <si>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</si>
  <si>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</si>
  <si>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</si>
  <si>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</si>
  <si>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</si>
  <si>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</si>
  <si>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</si>
  <si>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</si>
  <si>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</si>
  <si>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</si>
  <si>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</si>
  <si>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</si>
  <si>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</si>
  <si>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</si>
  <si>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</si>
  <si>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</si>
  <si>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</si>
  <si>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</si>
  <si>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</si>
  <si>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</si>
  <si>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</si>
  <si>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</si>
  <si>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</si>
  <si>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</si>
  <si>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</si>
  <si>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</si>
  <si>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</si>
  <si>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</si>
  <si>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</si>
  <si>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</si>
  <si>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</si>
  <si>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</si>
  <si>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</si>
  <si>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</si>
  <si>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</si>
  <si>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</si>
  <si>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</si>
  <si>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</si>
  <si>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</si>
  <si>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</si>
  <si>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</si>
  <si>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</si>
  <si>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</si>
  <si>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</si>
  <si>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</si>
  <si>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</si>
  <si>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</si>
  <si>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</si>
  <si>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</si>
  <si>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</si>
  <si>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</si>
  <si>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</si>
  <si>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</si>
  <si>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</si>
  <si>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</si>
  <si>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</si>
  <si>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</si>
  <si>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</si>
  <si>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</si>
  <si>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</si>
  <si>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</si>
  <si>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</si>
  <si>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</si>
  <si>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</si>
  <si>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</si>
  <si>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</si>
  <si>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</si>
  <si>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</si>
  <si>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</si>
  <si>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</si>
  <si>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</si>
  <si>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</si>
  <si>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</si>
  <si>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</si>
  <si>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</si>
  <si>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</si>
  <si>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</si>
  <si>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</si>
  <si>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</si>
  <si>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</si>
  <si>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</si>
  <si>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</si>
  <si>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</si>
  <si>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</si>
  <si>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</si>
  <si>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</si>
  <si>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</si>
  <si>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</si>
  <si>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</si>
  <si>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</si>
  <si>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</si>
  <si>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</si>
  <si>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</si>
  <si>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</si>
  <si>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</si>
  <si>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</si>
  <si>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</si>
  <si>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</si>
  <si>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</si>
  <si>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</si>
  <si>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</si>
  <si>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</si>
  <si>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</si>
  <si>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</si>
  <si>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</si>
  <si>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</si>
  <si>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</si>
  <si>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</si>
  <si>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</si>
  <si>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</si>
  <si>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</si>
  <si>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</si>
  <si>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</si>
  <si>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</si>
  <si>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</si>
  <si>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</si>
  <si>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</si>
  <si>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</si>
  <si>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</si>
  <si>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</si>
  <si>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</si>
  <si>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</si>
  <si>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</si>
  <si>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</si>
  <si>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</si>
  <si>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</si>
  <si>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</si>
  <si>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</si>
  <si>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</si>
  <si>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</si>
  <si>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</si>
  <si>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</si>
  <si>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</si>
  <si>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</si>
  <si>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</si>
  <si>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</si>
  <si>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</si>
  <si>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</si>
  <si>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</si>
  <si>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</si>
  <si>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</si>
  <si>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</si>
  <si>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</si>
  <si>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</si>
  <si>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</si>
  <si>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</si>
  <si>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</si>
  <si>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</si>
  <si>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</si>
  <si>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</si>
  <si>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</si>
  <si>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</si>
  <si>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</si>
  <si>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</si>
  <si>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</si>
  <si>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</si>
  <si>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</si>
  <si>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</si>
  <si>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</si>
  <si>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</si>
  <si>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</si>
  <si>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</si>
  <si>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</si>
  <si>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</si>
  <si>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</si>
  <si>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</si>
  <si>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</si>
  <si>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</si>
  <si>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</si>
  <si>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</si>
  <si>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</si>
  <si>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</si>
  <si>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</si>
  <si>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</si>
  <si>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</si>
  <si>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</si>
  <si>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</si>
  <si>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</si>
  <si>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</si>
  <si>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</si>
  <si>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</si>
  <si>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</si>
  <si>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</si>
  <si>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</si>
  <si>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</si>
  <si>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</si>
  <si>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</si>
  <si>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</si>
  <si>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</si>
  <si>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</si>
  <si>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</si>
  <si>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</si>
  <si>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</si>
  <si>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</si>
  <si>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</si>
  <si>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</si>
  <si>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</si>
  <si>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</si>
  <si>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</si>
  <si>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</si>
  <si>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</si>
  <si>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</si>
  <si>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</si>
  <si>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</si>
  <si>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</si>
  <si>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</si>
  <si>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</si>
  <si>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</si>
  <si>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</si>
  <si>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</si>
  <si>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</si>
  <si>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</si>
  <si>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</si>
  <si>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</si>
  <si>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</si>
  <si>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</si>
  <si>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</si>
  <si>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</si>
  <si>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</si>
  <si>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</si>
  <si>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</si>
  <si>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</si>
  <si>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</si>
  <si>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</si>
  <si>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</si>
  <si>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</si>
  <si>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</si>
  <si>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</si>
  <si>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</si>
  <si>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</si>
  <si>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</si>
  <si>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</si>
  <si>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</si>
  <si>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</si>
  <si>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</si>
  <si>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</si>
  <si>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</si>
  <si>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</si>
  <si>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</si>
  <si>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</si>
  <si>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</si>
  <si>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</si>
  <si>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</si>
  <si>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</si>
  <si>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</si>
  <si>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</si>
  <si>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</si>
  <si>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</si>
  <si>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</si>
  <si>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</si>
  <si>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</si>
  <si>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</si>
  <si>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</si>
  <si>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</si>
  <si>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</si>
  <si>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</si>
  <si>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</si>
  <si>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</si>
  <si>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</si>
  <si>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</si>
  <si>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</si>
  <si>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</si>
  <si>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</si>
  <si>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</si>
  <si>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</si>
  <si>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</si>
  <si>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</si>
  <si>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</si>
  <si>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</si>
  <si>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</si>
  <si>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</si>
  <si>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</si>
  <si>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</si>
  <si>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</si>
  <si>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</si>
  <si>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</si>
  <si>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</si>
  <si>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</si>
  <si>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</si>
  <si>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</si>
  <si>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</si>
  <si>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</si>
  <si>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</si>
  <si>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</si>
  <si>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</si>
  <si>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</si>
  <si>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</si>
  <si>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</si>
  <si>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</si>
  <si>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</si>
  <si>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</si>
  <si>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</si>
  <si>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</si>
  <si>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</si>
  <si>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</si>
  <si>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</si>
  <si>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</si>
  <si>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</si>
  <si>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</si>
  <si>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</si>
  <si>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</si>
  <si>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</si>
  <si>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</si>
  <si>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</si>
  <si>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</si>
  <si>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</si>
  <si>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</si>
  <si>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</si>
  <si>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</si>
  <si>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</si>
  <si>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</si>
  <si>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</si>
  <si>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</si>
  <si>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</si>
  <si>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</si>
  <si>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</si>
  <si>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</si>
  <si>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</si>
  <si>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</si>
  <si>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</si>
  <si>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</si>
  <si>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</si>
  <si>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</si>
  <si>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</si>
  <si>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</si>
  <si>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</si>
  <si>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</si>
  <si>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</si>
  <si>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</si>
  <si>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</si>
  <si>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</si>
  <si>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</si>
  <si>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</si>
  <si>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</si>
  <si>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</si>
  <si>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</si>
  <si>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</si>
  <si>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</si>
  <si>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</si>
  <si>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</si>
  <si>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</si>
  <si>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</si>
  <si>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</si>
  <si>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</si>
  <si>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</si>
  <si>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</si>
  <si>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</si>
  <si>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</si>
  <si>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</si>
  <si>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</si>
  <si>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</si>
  <si>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</si>
  <si>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</si>
  <si>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</si>
  <si>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</si>
  <si>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</si>
  <si>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</si>
  <si>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</si>
  <si>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</si>
  <si>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</si>
  <si>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</si>
  <si>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</si>
  <si>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</si>
  <si>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</si>
  <si>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</si>
  <si>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</si>
  <si>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</si>
  <si>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</si>
  <si>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</si>
  <si>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</si>
  <si>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</si>
  <si>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</si>
  <si>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</si>
  <si>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</si>
  <si>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</si>
  <si>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</si>
  <si>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</si>
  <si>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</si>
  <si>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</si>
  <si>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</si>
  <si>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</si>
  <si>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</si>
  <si>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</si>
  <si>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</si>
  <si>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</si>
  <si>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</si>
  <si>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</si>
  <si>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</si>
  <si>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</si>
  <si>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</si>
  <si>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</si>
  <si>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</si>
  <si>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</si>
  <si>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</si>
  <si>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</si>
  <si>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</si>
  <si>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</si>
  <si>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</si>
  <si>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</si>
  <si>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</si>
  <si>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</si>
  <si>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</si>
  <si>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</si>
  <si>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</si>
  <si>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</si>
  <si>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</si>
  <si>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</si>
  <si>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</si>
  <si>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</si>
  <si>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</si>
  <si>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</si>
  <si>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</si>
  <si>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</si>
  <si>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</si>
  <si>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</si>
  <si>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</si>
  <si>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</si>
  <si>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</si>
  <si>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</si>
  <si>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</si>
  <si>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</si>
  <si>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</si>
  <si>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</si>
  <si>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</si>
  <si>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</si>
  <si>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</si>
  <si>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</si>
  <si>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</si>
  <si>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</si>
  <si>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</si>
  <si>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</si>
  <si>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</si>
  <si>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</si>
  <si>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</si>
  <si>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</si>
  <si>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</si>
  <si>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</si>
  <si>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</si>
  <si>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</si>
  <si>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</si>
  <si>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</si>
  <si>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</si>
  <si>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</si>
  <si>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</si>
  <si>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</si>
  <si>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</si>
  <si>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</si>
  <si>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</si>
  <si>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</si>
  <si>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</si>
  <si>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</si>
  <si>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</si>
  <si>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</si>
  <si>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</si>
  <si>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</si>
  <si>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</si>
  <si>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</si>
  <si>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</si>
  <si>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</si>
  <si>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</si>
  <si>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</si>
  <si>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</si>
  <si>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</si>
  <si>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</si>
  <si>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</si>
  <si>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</si>
  <si>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</si>
  <si>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</si>
  <si>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</si>
  <si>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</si>
  <si>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</si>
  <si>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</si>
  <si>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</si>
  <si>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</si>
  <si>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</si>
  <si>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</si>
  <si>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</si>
  <si>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</si>
  <si>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</si>
  <si>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</si>
  <si>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</si>
  <si>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</si>
  <si>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</si>
  <si>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</si>
  <si>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</si>
  <si>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</si>
  <si>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</si>
  <si>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</si>
  <si>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</si>
  <si>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</si>
  <si>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</si>
  <si>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</si>
  <si>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</si>
  <si>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</si>
  <si>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</si>
  <si>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</si>
  <si>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</si>
  <si>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</si>
  <si>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</si>
  <si>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</si>
  <si>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</si>
  <si>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</si>
  <si>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</si>
  <si>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</si>
  <si>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</si>
  <si>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</si>
  <si>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</si>
  <si>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</si>
  <si>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</si>
  <si>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</si>
  <si>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</si>
  <si>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</si>
  <si>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</si>
  <si>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</si>
  <si>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</si>
  <si>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</si>
  <si>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</si>
  <si>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</si>
  <si>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</si>
  <si>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</si>
  <si>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</si>
  <si>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</si>
  <si>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</si>
  <si>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</si>
  <si>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</si>
  <si>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</si>
  <si>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</si>
  <si>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</si>
  <si>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</si>
  <si>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</si>
  <si>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</si>
  <si>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</si>
  <si>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</si>
  <si>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</si>
  <si>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</si>
  <si>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</si>
  <si>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</si>
  <si>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</si>
  <si>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</si>
  <si>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</si>
  <si>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</si>
  <si>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</si>
  <si>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</si>
  <si>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</si>
  <si>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</si>
  <si>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</si>
  <si>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</si>
  <si>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</si>
  <si>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</si>
  <si>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</si>
  <si>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</si>
  <si>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</si>
  <si>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</si>
  <si>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</si>
  <si>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</si>
  <si>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</si>
  <si>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</si>
  <si>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</si>
  <si>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</si>
  <si>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</si>
  <si>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</si>
  <si>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</si>
  <si>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</si>
  <si>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</si>
  <si>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</si>
  <si>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</si>
  <si>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</si>
  <si>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</si>
  <si>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</si>
  <si>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</si>
  <si>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</si>
  <si>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</si>
  <si>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</si>
  <si>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</si>
  <si>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</si>
  <si>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</si>
  <si>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</si>
  <si>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</si>
  <si>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</si>
  <si>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</si>
  <si>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</si>
  <si>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</si>
  <si>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</si>
  <si>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</si>
  <si>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</si>
  <si>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</si>
  <si>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</si>
  <si>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</si>
  <si>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</si>
  <si>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</si>
  <si>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</si>
  <si>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</si>
  <si>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</si>
  <si>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</si>
  <si>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</si>
  <si>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</si>
  <si>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</si>
  <si>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</si>
  <si>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</si>
  <si>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</si>
  <si>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</si>
  <si>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</si>
  <si>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</si>
  <si>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</si>
  <si>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</si>
  <si>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</si>
  <si>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</si>
  <si>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</si>
  <si>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</si>
  <si>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</si>
  <si>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</si>
  <si>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</si>
  <si>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</si>
  <si>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</si>
  <si>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</si>
  <si>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</si>
  <si>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</si>
  <si>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</si>
  <si>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</si>
  <si>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</si>
  <si>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</si>
  <si>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</si>
  <si>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</si>
  <si>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</si>
  <si>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</si>
  <si>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</si>
  <si>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</si>
  <si>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</si>
  <si>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</si>
  <si>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</si>
  <si>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</si>
  <si>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</si>
  <si>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</si>
  <si>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</si>
  <si>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</si>
  <si>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</si>
  <si>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</si>
  <si>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</si>
  <si>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</si>
  <si>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</si>
  <si>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</si>
  <si>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</si>
  <si>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</si>
  <si>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</si>
  <si>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</si>
  <si>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</si>
  <si>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</si>
  <si>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</si>
  <si>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</si>
  <si>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</si>
  <si>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</si>
  <si>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</si>
  <si>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</si>
  <si>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</si>
  <si>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</si>
  <si>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</si>
  <si>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</si>
  <si>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</si>
  <si>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</si>
  <si>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</si>
  <si>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</si>
  <si>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</si>
  <si>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</si>
  <si>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</si>
  <si>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</si>
  <si>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</si>
  <si>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</si>
  <si>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</si>
  <si>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</si>
  <si>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</si>
  <si>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</si>
  <si>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</si>
  <si>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</si>
  <si>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</si>
  <si>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</si>
  <si>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</si>
  <si>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</si>
  <si>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</si>
  <si>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</si>
  <si>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</si>
  <si>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</si>
  <si>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</si>
  <si>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</si>
  <si>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</si>
  <si>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</si>
  <si>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</si>
  <si>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</si>
  <si>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</si>
  <si>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</si>
  <si>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</si>
  <si>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</si>
  <si>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</si>
  <si>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</si>
  <si>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</si>
  <si>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</si>
  <si>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</si>
  <si>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</si>
  <si>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</si>
  <si>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</si>
  <si>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</si>
  <si>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</si>
  <si>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</si>
  <si>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</si>
  <si>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</si>
  <si>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</si>
  <si>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</si>
  <si>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</si>
  <si>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</si>
  <si>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</si>
  <si>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</si>
  <si>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</si>
  <si>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</si>
  <si>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</si>
  <si>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</si>
  <si>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</si>
  <si>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</si>
  <si>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</si>
  <si>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</si>
  <si>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</si>
  <si>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</si>
  <si>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</si>
  <si>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</si>
  <si>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</si>
  <si>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</si>
  <si>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</si>
  <si>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</si>
  <si>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</si>
  <si>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</si>
  <si>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</si>
  <si>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</si>
  <si>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</si>
  <si>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</si>
  <si>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</si>
  <si>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</si>
  <si>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</si>
  <si>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</si>
  <si>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</si>
  <si>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</si>
  <si>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</si>
  <si>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</si>
  <si>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</si>
  <si>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</si>
  <si>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</si>
  <si>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</si>
  <si>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</si>
  <si>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</si>
  <si>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</si>
  <si>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</si>
  <si>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</si>
  <si>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</si>
  <si>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</si>
  <si>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</si>
  <si>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</si>
  <si>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</si>
  <si>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</si>
  <si>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</si>
  <si>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</si>
  <si>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</si>
  <si>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</si>
  <si>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</si>
  <si>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</si>
  <si>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</si>
  <si>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</si>
  <si>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</si>
  <si>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</si>
  <si>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</si>
  <si>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</si>
  <si>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</si>
  <si>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</si>
  <si>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</si>
  <si>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</si>
  <si>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</si>
  <si>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</si>
  <si>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</si>
  <si>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</si>
  <si>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</si>
  <si>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</si>
  <si>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</si>
  <si>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</si>
  <si>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</si>
  <si>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</si>
  <si>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</si>
  <si>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</si>
  <si>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</si>
  <si>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</si>
  <si>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</si>
  <si>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</si>
  <si>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</si>
  <si>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</si>
  <si>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</si>
  <si>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</si>
  <si>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</si>
  <si>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</si>
  <si>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</si>
  <si>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</si>
  <si>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</si>
  <si>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</si>
  <si>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</si>
  <si>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</si>
  <si>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</si>
  <si>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</si>
  <si>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</si>
  <si>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</si>
  <si>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</si>
  <si>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</si>
  <si>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</si>
  <si>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</si>
  <si>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</si>
  <si>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</si>
  <si>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</si>
  <si>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</si>
  <si>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</si>
  <si>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</si>
  <si>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</si>
  <si>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</si>
  <si>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</si>
  <si>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</si>
  <si>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</si>
  <si>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</si>
  <si>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</si>
  <si>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</si>
  <si>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</si>
  <si>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</si>
  <si>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</si>
  <si>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</si>
  <si>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</si>
  <si>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</si>
  <si>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</si>
  <si>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</si>
  <si>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</si>
  <si>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</si>
  <si>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</si>
  <si>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</si>
  <si>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</si>
  <si>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</si>
  <si>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</si>
  <si>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</si>
  <si>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</si>
  <si>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</si>
  <si>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</si>
  <si>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</si>
  <si>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</si>
  <si>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</si>
  <si>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</si>
  <si>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</si>
  <si>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</si>
  <si>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</si>
  <si>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</si>
  <si>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</si>
  <si>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</si>
  <si>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</si>
  <si>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</si>
  <si>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</si>
  <si>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</si>
  <si>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</si>
  <si>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</si>
  <si>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</si>
  <si>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</si>
  <si>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</si>
  <si>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</si>
  <si>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</si>
  <si>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</si>
  <si>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</si>
  <si>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</si>
  <si>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</si>
  <si>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</si>
  <si>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</si>
  <si>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</si>
  <si>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</si>
  <si>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</si>
  <si>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</si>
  <si>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</si>
  <si>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</si>
  <si>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</si>
  <si>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</si>
  <si>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</si>
  <si>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</si>
  <si>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</si>
  <si>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</si>
  <si>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</si>
  <si>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</si>
  <si>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</si>
  <si>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</si>
  <si>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</si>
  <si>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</si>
  <si>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</si>
  <si>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</si>
  <si>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</si>
  <si>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</si>
  <si>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</si>
  <si>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</si>
  <si>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</si>
  <si>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</si>
  <si>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</si>
  <si>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</si>
  <si>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</si>
  <si>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</si>
  <si>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</si>
  <si>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</si>
  <si>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</si>
  <si>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</si>
  <si>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</si>
  <si>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</si>
  <si>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</si>
  <si>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</si>
  <si>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</si>
  <si>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</si>
  <si>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</si>
  <si>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</si>
  <si>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</si>
  <si>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</si>
  <si>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</si>
  <si>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</si>
  <si>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</si>
  <si>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</si>
  <si>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</si>
  <si>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</si>
  <si>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</si>
  <si>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</si>
  <si>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</si>
  <si>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</si>
  <si>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</si>
  <si>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</si>
  <si>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</si>
  <si>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</si>
  <si>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</si>
  <si>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</si>
  <si>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</si>
  <si>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</si>
  <si>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</si>
  <si>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</si>
  <si>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</si>
  <si>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</si>
  <si>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</si>
  <si>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</si>
  <si>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</si>
  <si>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</si>
  <si>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</si>
  <si>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</si>
  <si>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</si>
  <si>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</si>
  <si>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</si>
  <si>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</si>
  <si>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</si>
  <si>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</si>
  <si>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</si>
  <si>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</si>
  <si>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</si>
  <si>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</si>
  <si>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</si>
  <si>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</si>
  <si>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</si>
  <si>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</si>
  <si>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</si>
  <si>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</si>
  <si>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</si>
  <si>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</si>
  <si>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</si>
  <si>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</si>
  <si>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</si>
  <si>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</si>
  <si>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</si>
  <si>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</si>
  <si>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</si>
  <si>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</si>
  <si>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</si>
  <si>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</si>
  <si>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</si>
  <si>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</si>
  <si>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</si>
  <si>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</si>
  <si>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</si>
  <si>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</si>
  <si>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</si>
  <si>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</si>
  <si>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</si>
  <si>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</si>
  <si>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</si>
  <si>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</si>
  <si>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</si>
  <si>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</si>
  <si>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</si>
  <si>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</si>
  <si>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</si>
  <si>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</si>
  <si>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</si>
  <si>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</si>
  <si>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</si>
  <si>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</si>
  <si>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</si>
  <si>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</si>
  <si>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</si>
  <si>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</si>
  <si>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</si>
  <si>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</si>
  <si>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</si>
  <si>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</si>
  <si>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</si>
  <si>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</si>
  <si>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</si>
  <si>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</si>
  <si>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</si>
  <si>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</si>
  <si>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</si>
  <si>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</si>
  <si>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</si>
  <si>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</si>
  <si>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</si>
  <si>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</si>
  <si>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</si>
  <si>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</si>
  <si>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</si>
  <si>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</si>
  <si>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</si>
  <si>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</si>
  <si>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</si>
  <si>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</si>
  <si>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</si>
  <si>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</si>
  <si>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</si>
  <si>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</si>
  <si>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</si>
  <si>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</si>
  <si>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</si>
  <si>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</si>
  <si>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</si>
  <si>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</si>
  <si>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</si>
  <si>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</si>
  <si>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</si>
  <si>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</si>
  <si>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</si>
  <si>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</si>
  <si>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</si>
  <si>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</si>
  <si>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</si>
  <si>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</si>
  <si>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</si>
  <si>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</si>
  <si>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</si>
  <si>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</si>
  <si>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</si>
  <si>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</si>
  <si>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</si>
  <si>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</si>
  <si>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</si>
  <si>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</si>
  <si>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</si>
  <si>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</si>
  <si>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</si>
  <si>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</si>
  <si>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</si>
  <si>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</si>
  <si>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</si>
  <si>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</si>
  <si>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</si>
  <si>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</si>
  <si>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</si>
  <si>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</si>
  <si>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</si>
  <si>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</si>
  <si>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</si>
  <si>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</si>
  <si>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</si>
  <si>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</si>
  <si>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</si>
  <si>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</si>
  <si>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</si>
  <si>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</si>
  <si>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</si>
  <si>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</si>
  <si>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</si>
  <si>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</si>
  <si>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</si>
  <si>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</si>
  <si>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</si>
  <si>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</si>
  <si>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</si>
  <si>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</si>
  <si>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</si>
  <si>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</si>
  <si>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</si>
  <si>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</si>
  <si>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</si>
  <si>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</si>
  <si>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</si>
  <si>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</si>
  <si>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</si>
  <si>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</si>
  <si>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</si>
  <si>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</si>
  <si>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</si>
  <si>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</si>
  <si>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</si>
  <si>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</si>
  <si>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</si>
  <si>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</si>
  <si>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</si>
  <si>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</si>
  <si>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</si>
  <si>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</si>
  <si>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</si>
  <si>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</si>
  <si>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</si>
  <si>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</si>
  <si>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</si>
  <si>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</si>
  <si>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</si>
  <si>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</si>
  <si>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</si>
  <si>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</si>
  <si>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</si>
  <si>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</si>
  <si>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</si>
  <si>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</si>
  <si>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</si>
  <si>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</si>
  <si>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</si>
  <si>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</si>
  <si>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</si>
  <si>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</si>
  <si>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</si>
  <si>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</si>
  <si>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</si>
  <si>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</si>
  <si>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</si>
  <si>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</si>
  <si>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</si>
  <si>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</si>
  <si>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</si>
  <si>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</si>
  <si>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</si>
  <si>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</si>
  <si>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</si>
  <si>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</si>
  <si>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</si>
  <si>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</si>
  <si>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</si>
  <si>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</si>
  <si>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</si>
  <si>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</si>
  <si>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</si>
  <si>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</si>
  <si>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</si>
  <si>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</si>
  <si>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</si>
  <si>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</si>
  <si>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</si>
  <si>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</si>
  <si>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</si>
  <si>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</si>
  <si>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</si>
  <si>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</si>
  <si>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</si>
  <si>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</si>
  <si>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</si>
  <si>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</si>
  <si>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</si>
  <si>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</si>
  <si>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</si>
  <si>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</si>
  <si>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</si>
  <si>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</si>
  <si>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</si>
  <si>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</si>
  <si>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</si>
  <si>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</si>
  <si>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</si>
  <si>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</si>
  <si>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</si>
  <si>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</si>
  <si>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</si>
  <si>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</si>
  <si>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</si>
  <si>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</si>
  <si>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</si>
  <si>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</si>
  <si>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</si>
  <si>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</si>
  <si>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</si>
  <si>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</si>
  <si>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</si>
  <si>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</si>
  <si>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</si>
  <si>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</si>
  <si>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</si>
  <si>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</si>
  <si>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</si>
  <si>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</si>
  <si>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</si>
  <si>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</si>
  <si>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</si>
  <si>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</si>
  <si>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</si>
  <si>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</si>
  <si>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</si>
  <si>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</si>
  <si>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</si>
  <si>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</si>
  <si>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</si>
  <si>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</si>
  <si>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</si>
  <si>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</si>
  <si>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</si>
  <si>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</si>
  <si>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</si>
  <si>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</si>
  <si>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</si>
  <si>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</si>
  <si>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</si>
  <si>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</si>
  <si>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</si>
  <si>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</si>
  <si>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</si>
  <si>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</si>
  <si>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</si>
  <si>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</si>
  <si>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</si>
  <si>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</si>
  <si>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</si>
  <si>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</si>
  <si>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</si>
  <si>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</si>
  <si>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</si>
  <si>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</si>
  <si>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</si>
  <si>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</si>
  <si>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</si>
  <si>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</si>
  <si>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</si>
  <si>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</si>
  <si>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</si>
  <si>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</si>
  <si>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</si>
  <si>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</si>
  <si>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</si>
  <si>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</si>
  <si>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</si>
  <si>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</si>
  <si>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</si>
  <si>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</si>
  <si>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</si>
  <si>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</si>
  <si>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</si>
  <si>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</si>
  <si>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</si>
  <si>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</si>
  <si>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</si>
  <si>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</si>
  <si>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</si>
  <si>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</si>
  <si>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</si>
  <si>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</si>
  <si>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</si>
  <si>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</si>
  <si>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</si>
  <si>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</si>
  <si>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</si>
  <si>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</si>
  <si>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</si>
  <si>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</si>
  <si>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</si>
  <si>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</si>
  <si>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</si>
  <si>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</si>
  <si>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</si>
  <si>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</si>
  <si>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</si>
  <si>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</si>
  <si>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</si>
  <si>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</si>
  <si>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</si>
  <si>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</si>
  <si>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</si>
  <si>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</si>
  <si>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</si>
  <si>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</si>
  <si>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</si>
  <si>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</si>
  <si>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</si>
  <si>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</si>
  <si>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</si>
  <si>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</si>
  <si>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</si>
  <si>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</si>
  <si>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</si>
  <si>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</si>
  <si>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</si>
  <si>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</si>
  <si>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</si>
  <si>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</si>
  <si>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</si>
  <si>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</si>
  <si>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</si>
  <si>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</si>
  <si>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</si>
  <si>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</si>
  <si>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</si>
  <si>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</si>
  <si>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</si>
  <si>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</si>
  <si>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</si>
  <si>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</si>
  <si>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</si>
  <si>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</si>
  <si>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</si>
  <si>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</si>
  <si>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</si>
  <si>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</si>
  <si>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</si>
  <si>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</si>
  <si>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</si>
  <si>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</si>
  <si>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</si>
  <si>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</si>
  <si>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</si>
  <si>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</si>
  <si>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</si>
  <si>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</si>
  <si>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</si>
  <si>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</si>
  <si>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</si>
  <si>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</si>
  <si>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</si>
  <si>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</si>
  <si>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</si>
  <si>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</si>
  <si>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</si>
  <si>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</si>
  <si>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</si>
  <si>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</si>
  <si>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</si>
  <si>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</si>
  <si>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</si>
  <si>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</si>
  <si>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</si>
  <si>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</si>
  <si>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</si>
  <si>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</si>
  <si>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</si>
  <si>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</si>
  <si>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</si>
  <si>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</si>
  <si>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</si>
  <si>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</si>
  <si>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</si>
  <si>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</si>
  <si>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</si>
  <si>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</si>
  <si>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</si>
  <si>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</si>
  <si>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</si>
  <si>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</si>
  <si>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</si>
  <si>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</si>
  <si>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</si>
  <si>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</si>
  <si>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</si>
  <si>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</si>
  <si>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</si>
  <si>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</si>
  <si>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</si>
  <si>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</si>
  <si>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</si>
  <si>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</si>
  <si>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</si>
  <si>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</si>
  <si>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</si>
  <si>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</si>
  <si>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</si>
  <si>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</si>
  <si>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</si>
  <si>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</si>
  <si>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</si>
  <si>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</si>
  <si>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</si>
  <si>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</si>
  <si>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</si>
  <si>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</si>
  <si>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</si>
  <si>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</si>
  <si>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</si>
  <si>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</si>
  <si>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</si>
  <si>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</si>
  <si>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</si>
  <si>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</si>
  <si>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</si>
  <si>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</si>
  <si>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</si>
  <si>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</si>
  <si>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</si>
  <si>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</si>
  <si>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</si>
  <si>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</si>
  <si>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</si>
  <si>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</si>
  <si>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</si>
  <si>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</si>
  <si>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</si>
  <si>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</si>
  <si>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</si>
  <si>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</si>
  <si>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</si>
  <si>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</si>
  <si>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</si>
  <si>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</si>
  <si>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</si>
  <si>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</si>
  <si>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</si>
  <si>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</si>
  <si>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</si>
  <si>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</si>
  <si>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</si>
  <si>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</si>
  <si>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</si>
  <si>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</si>
  <si>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</si>
  <si>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</si>
  <si>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</si>
  <si>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</si>
  <si>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</si>
  <si>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</si>
  <si>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</si>
  <si>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</si>
  <si>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</si>
  <si>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</si>
  <si>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</si>
  <si>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</si>
  <si>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</si>
  <si>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</si>
  <si>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</si>
  <si>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</si>
  <si>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</si>
  <si>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</si>
  <si>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</si>
  <si>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</si>
  <si>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</si>
  <si>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</si>
  <si>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</si>
  <si>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</si>
  <si>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</si>
  <si>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</si>
  <si>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</si>
  <si>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</si>
  <si>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</si>
  <si>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</si>
  <si>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</si>
  <si>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</si>
  <si>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</si>
  <si>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</si>
  <si>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</si>
  <si>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</si>
  <si>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</si>
  <si>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</si>
  <si>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</si>
  <si>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</si>
  <si>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</si>
  <si>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</si>
  <si>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</si>
  <si>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</si>
  <si>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</si>
  <si>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</si>
  <si>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</si>
  <si>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</si>
  <si>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</si>
  <si>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</si>
  <si>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</si>
  <si>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</si>
  <si>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</si>
  <si>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</si>
  <si>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</si>
  <si>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</si>
  <si>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</si>
  <si>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</si>
  <si>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</si>
  <si>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</si>
  <si>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</si>
  <si>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</si>
  <si>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</si>
  <si>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</si>
  <si>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</si>
  <si>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</si>
  <si>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</si>
  <si>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</si>
  <si>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</si>
  <si>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</si>
  <si>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</si>
  <si>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</si>
  <si>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</si>
  <si>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</si>
  <si>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</si>
  <si>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</si>
  <si>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</si>
  <si>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</si>
  <si>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</si>
  <si>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</si>
  <si>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</si>
  <si>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</si>
  <si>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</si>
  <si>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</si>
  <si>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</si>
  <si>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</si>
  <si>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</si>
  <si>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</si>
  <si>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</si>
  <si>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</si>
  <si>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</si>
  <si>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</si>
  <si>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</si>
  <si>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</si>
  <si>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</si>
  <si>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</si>
  <si>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</si>
  <si>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</si>
  <si>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</si>
  <si>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</si>
  <si>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</si>
  <si>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</si>
  <si>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</si>
  <si>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</si>
  <si>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</si>
  <si>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</si>
  <si>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</si>
  <si>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</si>
  <si>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</si>
  <si>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</si>
  <si>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</si>
  <si>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</si>
  <si>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</si>
  <si>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</si>
  <si>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</si>
  <si>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</si>
  <si>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</si>
  <si>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</si>
  <si>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</si>
  <si>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</si>
  <si>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</si>
  <si>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</si>
  <si>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</si>
  <si>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</si>
  <si>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</si>
  <si>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</si>
  <si>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</si>
  <si>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</si>
  <si>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</si>
  <si>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</si>
  <si>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</si>
  <si>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</si>
  <si>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</si>
  <si>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</si>
  <si>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</si>
  <si>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</si>
  <si>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</si>
  <si>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</si>
  <si>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</si>
  <si>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</si>
  <si>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</si>
  <si>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</si>
  <si>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</si>
  <si>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</si>
  <si>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</si>
  <si>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</si>
  <si>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</si>
  <si>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</si>
  <si>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</si>
  <si>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</si>
  <si>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</si>
  <si>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</si>
  <si>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</si>
  <si>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</si>
  <si>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</si>
  <si>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</si>
  <si>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</si>
  <si>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</si>
  <si>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</si>
  <si>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</si>
  <si>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</si>
  <si>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</si>
  <si>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</si>
  <si>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</si>
  <si>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</si>
  <si>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</si>
  <si>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</si>
  <si>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</si>
  <si>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</si>
  <si>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</si>
  <si>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</si>
  <si>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</si>
  <si>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</si>
  <si>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</si>
  <si>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</si>
  <si>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</si>
  <si>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</si>
  <si>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</si>
  <si>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</si>
  <si>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</si>
  <si>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</si>
  <si>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</si>
  <si>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</si>
  <si>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</si>
  <si>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</si>
  <si>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</si>
  <si>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</si>
  <si>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</si>
  <si>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</si>
  <si>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</si>
  <si>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</si>
  <si>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</si>
  <si>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</si>
  <si>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</si>
  <si>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</si>
  <si>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</si>
  <si>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</si>
  <si>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</si>
  <si>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</si>
  <si>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</si>
  <si>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</si>
  <si>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</si>
  <si>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</si>
  <si>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</si>
  <si>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</si>
  <si>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</si>
  <si>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</si>
  <si>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</si>
  <si>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</si>
  <si>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</si>
  <si>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</si>
  <si>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</si>
  <si>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</si>
  <si>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</si>
  <si>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</si>
  <si>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</si>
  <si>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</si>
  <si>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</si>
  <si>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</si>
  <si>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</si>
  <si>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</si>
  <si>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</si>
  <si>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</si>
  <si>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</si>
  <si>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</si>
  <si>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</si>
  <si>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</si>
  <si>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</si>
  <si>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</si>
  <si>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</si>
  <si>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</si>
  <si>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</si>
  <si>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</si>
  <si>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</si>
  <si>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</si>
  <si>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</si>
  <si>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</si>
  <si>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</si>
  <si>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</si>
  <si>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</si>
  <si>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</si>
  <si>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</si>
  <si>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</si>
  <si>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</si>
  <si>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</si>
  <si>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</si>
  <si>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</si>
  <si>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</si>
  <si>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</si>
  <si>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</si>
  <si>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</si>
  <si>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</si>
  <si>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</si>
  <si>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</si>
  <si>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</si>
  <si>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</si>
  <si>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</si>
  <si>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</si>
  <si>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</si>
  <si>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</si>
  <si>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</si>
  <si>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</si>
  <si>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</si>
  <si>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</si>
  <si>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</si>
  <si>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</si>
  <si>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</si>
  <si>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</si>
  <si>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</si>
  <si>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</si>
  <si>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</si>
  <si>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</si>
  <si>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</si>
  <si>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</si>
  <si>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</si>
  <si>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</si>
  <si>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</si>
  <si>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</si>
  <si>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</si>
  <si>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</si>
  <si>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</si>
  <si>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</si>
  <si>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</si>
  <si>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</si>
  <si>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</si>
  <si>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</si>
  <si>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</si>
  <si>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</si>
  <si>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</si>
  <si>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</si>
  <si>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</si>
  <si>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</si>
  <si>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</si>
  <si>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</si>
  <si>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</si>
  <si>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</si>
  <si>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</si>
  <si>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</si>
  <si>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</si>
  <si>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</si>
  <si>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</si>
  <si>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</si>
  <si>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</si>
  <si>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</si>
  <si>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</si>
  <si>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</si>
  <si>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</si>
  <si>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</si>
  <si>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</si>
  <si>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</si>
  <si>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</si>
  <si>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</si>
  <si>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</si>
  <si>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</si>
  <si>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</si>
  <si>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</si>
  <si>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</si>
  <si>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</si>
  <si>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</si>
  <si>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</si>
  <si>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</si>
  <si>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</si>
  <si>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</si>
  <si>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</si>
  <si>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</si>
  <si>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</si>
  <si>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</si>
  <si>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</si>
  <si>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</si>
  <si>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</si>
  <si>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</si>
  <si>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</si>
  <si>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</si>
  <si>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</si>
  <si>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</si>
  <si>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</si>
  <si>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</si>
  <si>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</si>
  <si>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</si>
  <si>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</si>
  <si>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</si>
  <si>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</si>
  <si>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</si>
  <si>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</si>
  <si>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</si>
  <si>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</si>
  <si>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</si>
  <si>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</si>
  <si>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</si>
  <si>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</si>
  <si>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</si>
  <si>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</si>
  <si>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</si>
  <si>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</si>
  <si>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</si>
  <si>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</si>
  <si>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</si>
  <si>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</si>
  <si>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</si>
  <si>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</si>
  <si>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</si>
  <si>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</si>
  <si>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</si>
  <si>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</si>
  <si>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</si>
  <si>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</si>
  <si>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</si>
  <si>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</si>
  <si>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</si>
  <si>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</si>
  <si>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</si>
  <si>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</si>
  <si>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</si>
  <si>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</si>
  <si>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</si>
  <si>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</si>
  <si>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</si>
  <si>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</si>
  <si>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</si>
  <si>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</si>
  <si>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</si>
  <si>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</si>
  <si>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</si>
  <si>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</si>
  <si>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</si>
  <si>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</si>
  <si>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</si>
  <si>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</si>
  <si>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</si>
  <si>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</si>
  <si>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</si>
  <si>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</si>
  <si>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</si>
  <si>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</si>
  <si>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</si>
  <si>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</si>
  <si>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</si>
  <si>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</si>
  <si>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</si>
  <si>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</si>
  <si>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</si>
  <si>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</si>
  <si>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</si>
  <si>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</si>
  <si>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</si>
  <si>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</si>
  <si>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</si>
  <si>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</si>
  <si>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</si>
  <si>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</si>
  <si>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</si>
  <si>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</si>
  <si>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</si>
  <si>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</si>
  <si>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</si>
  <si>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</si>
  <si>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</si>
  <si>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</si>
  <si>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</si>
  <si>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</si>
  <si>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</si>
  <si>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</si>
  <si>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</si>
  <si>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</si>
  <si>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</si>
  <si>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</si>
  <si>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</si>
  <si>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</si>
  <si>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</si>
  <si>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</si>
  <si>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</si>
  <si>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</si>
  <si>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</si>
  <si>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</si>
  <si>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</si>
  <si>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</si>
  <si>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</si>
  <si>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</si>
  <si>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</si>
  <si>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</si>
  <si>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</si>
  <si>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</si>
  <si>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</si>
  <si>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</si>
  <si>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</si>
  <si>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</si>
  <si>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</si>
  <si>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</si>
  <si>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</si>
  <si>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</si>
  <si>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</si>
  <si>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</si>
  <si>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</si>
  <si>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</si>
  <si>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</si>
  <si>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</si>
  <si>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</si>
  <si>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</si>
  <si>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</si>
  <si>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</si>
  <si>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</si>
  <si>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</si>
  <si>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</si>
  <si>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</si>
  <si>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</si>
  <si>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</si>
  <si>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</si>
  <si>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</si>
  <si>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</si>
  <si>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</si>
  <si>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</si>
  <si>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</si>
  <si>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</si>
  <si>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</si>
  <si>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</si>
  <si>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</si>
  <si>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</si>
  <si>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</si>
  <si>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</si>
  <si>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</si>
  <si>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</si>
  <si>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</si>
  <si>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</si>
  <si>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</si>
  <si>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</si>
  <si>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</si>
  <si>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</si>
  <si>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</si>
  <si>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</si>
  <si>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</si>
  <si>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</si>
  <si>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</si>
  <si>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</si>
  <si>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</si>
  <si>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</si>
  <si>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</si>
  <si>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</si>
  <si>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</si>
  <si>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</si>
  <si>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</si>
  <si>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</si>
  <si>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</si>
  <si>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</si>
  <si>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</si>
  <si>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</si>
  <si>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</si>
  <si>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</si>
  <si>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</si>
  <si>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</si>
  <si>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</si>
  <si>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</si>
  <si>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</si>
  <si>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</si>
  <si>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</si>
  <si>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</si>
  <si>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</si>
  <si>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</si>
  <si>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</si>
  <si>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</si>
  <si>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</si>
  <si>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</si>
  <si>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</si>
  <si>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</si>
  <si>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</si>
  <si>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</si>
  <si>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</si>
  <si>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</si>
  <si>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</si>
  <si>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</si>
  <si>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</si>
  <si>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</si>
  <si>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</si>
  <si>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</si>
  <si>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</si>
  <si>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</si>
  <si>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</si>
  <si>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</si>
  <si>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</si>
  <si>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</si>
  <si>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</si>
  <si>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</si>
  <si>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</si>
  <si>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</si>
  <si>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</si>
  <si>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</si>
  <si>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</si>
  <si>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</si>
  <si>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</si>
  <si>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</si>
  <si>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</si>
  <si>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</si>
  <si>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</si>
  <si>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</si>
  <si>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</si>
  <si>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</si>
  <si>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</si>
  <si>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</si>
  <si>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</si>
  <si>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</si>
  <si>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</si>
  <si>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</si>
  <si>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</si>
  <si>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</si>
  <si>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</si>
  <si>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</si>
  <si>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</si>
  <si>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</si>
  <si>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</si>
  <si>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</si>
  <si>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</si>
  <si>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</si>
  <si>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</si>
  <si>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</si>
  <si>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</si>
  <si>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</si>
  <si>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</si>
  <si>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</si>
  <si>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</si>
  <si>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</si>
  <si>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</si>
  <si>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</si>
  <si>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</si>
  <si>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</si>
  <si>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</si>
  <si>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</si>
  <si>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</si>
  <si>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</si>
  <si>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</si>
  <si>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</si>
  <si>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</si>
  <si>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</si>
  <si>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</si>
  <si>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</si>
  <si>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</si>
  <si>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</si>
  <si>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</si>
  <si>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</si>
  <si>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</si>
  <si>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</si>
  <si>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</si>
  <si>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</si>
  <si>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</si>
  <si>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</si>
  <si>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</si>
  <si>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</si>
  <si>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</si>
  <si>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</si>
  <si>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</si>
  <si>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</si>
  <si>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</si>
  <si>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</si>
  <si>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</si>
  <si>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</si>
  <si>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</si>
  <si>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</si>
  <si>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</si>
  <si>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</si>
  <si>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</si>
  <si>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</si>
  <si>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</si>
  <si>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</si>
  <si>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</si>
  <si>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</si>
  <si>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</si>
  <si>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</si>
  <si>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</si>
  <si>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</si>
  <si>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</si>
  <si>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</si>
  <si>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</si>
  <si>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</si>
  <si>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</si>
  <si>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</si>
  <si>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</si>
  <si>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</si>
  <si>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</si>
  <si>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</si>
  <si>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</si>
  <si>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</si>
  <si>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</si>
  <si>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</si>
  <si>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</si>
  <si>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</si>
  <si>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</si>
  <si>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</si>
  <si>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</si>
  <si>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</si>
  <si>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</si>
  <si>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</si>
  <si>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</si>
  <si>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</si>
  <si>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</si>
  <si>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</si>
  <si>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</si>
  <si>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</si>
  <si>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</si>
  <si>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</si>
  <si>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</si>
  <si>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</si>
  <si>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</si>
  <si>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</si>
  <si>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</si>
  <si>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</si>
  <si>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</si>
  <si>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</si>
  <si>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</si>
  <si>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</si>
  <si>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</si>
  <si>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</si>
  <si>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</si>
  <si>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</si>
  <si>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</si>
  <si>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</si>
  <si>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</si>
  <si>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</si>
  <si>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</si>
  <si>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</si>
  <si>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</si>
  <si>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</si>
  <si>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</si>
  <si>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</si>
  <si>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</si>
  <si>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</si>
  <si>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</si>
  <si>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</si>
  <si>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</si>
  <si>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</si>
  <si>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</si>
  <si>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</si>
  <si>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</si>
  <si>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</si>
  <si>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</si>
  <si>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</si>
  <si>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</si>
  <si>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</si>
  <si>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</si>
  <si>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</si>
  <si>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</si>
  <si>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</si>
  <si>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</si>
  <si>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</si>
  <si>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</si>
  <si>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</si>
  <si>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</si>
  <si>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</si>
  <si>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</si>
  <si>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</si>
  <si>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</si>
  <si>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</si>
  <si>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</si>
  <si>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</si>
  <si>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</si>
  <si>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</si>
  <si>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</si>
  <si>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</si>
  <si>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</si>
  <si>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</si>
  <si>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</si>
  <si>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</si>
  <si>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</si>
  <si>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</si>
  <si>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</si>
  <si>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</si>
  <si>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</si>
  <si>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</si>
  <si>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</si>
  <si>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</si>
  <si>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</si>
  <si>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</si>
  <si>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</si>
  <si>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</si>
  <si>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</si>
  <si>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</si>
  <si>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</si>
  <si>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</si>
  <si>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</si>
  <si>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</si>
  <si>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</si>
  <si>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</si>
  <si>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</si>
  <si>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</si>
  <si>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</si>
  <si>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</si>
  <si>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</si>
  <si>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</si>
  <si>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</si>
  <si>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</si>
  <si>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</si>
  <si>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</si>
  <si>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</si>
  <si>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</si>
  <si>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</si>
  <si>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</si>
  <si>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</si>
  <si>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</si>
  <si>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</si>
  <si>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</si>
  <si>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</si>
  <si>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</si>
  <si>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</si>
  <si>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</si>
  <si>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</si>
  <si>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</si>
  <si>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</si>
  <si>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</si>
  <si>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</si>
  <si>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</si>
  <si>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</si>
  <si>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</si>
  <si>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</si>
  <si>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</si>
  <si>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</si>
  <si>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</si>
  <si>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</si>
  <si>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</si>
  <si>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</si>
  <si>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</si>
  <si>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</si>
  <si>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</si>
  <si>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</si>
  <si>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</si>
  <si>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</si>
  <si>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</si>
  <si>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</si>
  <si>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</si>
  <si>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</si>
  <si>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</si>
  <si>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</si>
  <si>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</si>
  <si>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</si>
  <si>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</si>
  <si>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</si>
  <si>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</si>
  <si>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</si>
  <si>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</si>
  <si>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</si>
  <si>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</si>
  <si>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</si>
  <si>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</si>
  <si>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</si>
  <si>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</si>
  <si>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</si>
  <si>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</si>
  <si>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</si>
  <si>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</si>
  <si>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</si>
  <si>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</si>
  <si>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</si>
  <si>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</si>
  <si>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</si>
  <si>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</si>
  <si>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</si>
  <si>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</si>
  <si>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</si>
  <si>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</si>
  <si>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</si>
  <si>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</si>
  <si>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</si>
  <si>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</si>
  <si>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</si>
  <si>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</si>
  <si>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</si>
  <si>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</si>
  <si>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</si>
  <si>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</si>
  <si>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</si>
  <si>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</si>
  <si>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</si>
  <si>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</si>
  <si>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</si>
  <si>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</si>
  <si>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</si>
  <si>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</si>
  <si>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</si>
  <si>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</si>
  <si>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</si>
  <si>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</si>
  <si>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</si>
  <si>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</si>
  <si>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</si>
  <si>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</si>
  <si>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</si>
  <si>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</si>
  <si>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</si>
  <si>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</si>
  <si>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</si>
  <si>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</si>
  <si>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</si>
  <si>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</si>
  <si>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</si>
  <si>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</si>
  <si>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</si>
  <si>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</si>
  <si>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</si>
  <si>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</si>
  <si>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</si>
  <si>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</si>
  <si>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</si>
  <si>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</si>
  <si>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</si>
  <si>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</si>
  <si>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</si>
  <si>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</si>
  <si>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</si>
  <si>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</si>
  <si>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</si>
  <si>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</si>
  <si>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</si>
  <si>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</si>
  <si>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</si>
  <si>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</si>
  <si>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</si>
  <si>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</si>
  <si>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</si>
  <si>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</si>
  <si>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</si>
  <si>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</si>
  <si>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</si>
  <si>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</si>
  <si>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</si>
  <si>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</si>
  <si>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</si>
  <si>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</si>
  <si>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</si>
  <si>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</si>
  <si>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</si>
  <si>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</si>
  <si>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</si>
  <si>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</si>
  <si>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</si>
  <si>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</si>
  <si>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</si>
  <si>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</si>
  <si>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</si>
  <si>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</si>
  <si>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</si>
  <si>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</si>
  <si>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</si>
  <si>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</si>
  <si>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</si>
  <si>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</si>
  <si>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</si>
  <si>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</si>
  <si>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</si>
  <si>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</si>
  <si>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</si>
  <si>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</si>
  <si>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</si>
  <si>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</si>
  <si>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</si>
  <si>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</si>
  <si>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</si>
  <si>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</si>
  <si>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</si>
  <si>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</si>
  <si>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</si>
  <si>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</si>
  <si>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</si>
  <si>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</si>
  <si>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</si>
  <si>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</si>
  <si>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</si>
  <si>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</si>
  <si>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</si>
  <si>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</si>
  <si>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</si>
  <si>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</si>
  <si>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</si>
  <si>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</si>
  <si>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</si>
  <si>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</si>
  <si>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</si>
  <si>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</si>
  <si>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</si>
  <si>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</si>
  <si>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</si>
  <si>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</si>
  <si>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</si>
  <si>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</si>
  <si>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</si>
  <si>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</si>
  <si>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</si>
  <si>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</si>
  <si>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</si>
  <si>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</si>
  <si>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</si>
  <si>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</si>
  <si>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</si>
  <si>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</si>
  <si>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</si>
  <si>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</si>
  <si>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</si>
  <si>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</si>
  <si>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</si>
  <si>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</si>
  <si>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</si>
  <si>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</si>
  <si>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</si>
  <si>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</si>
  <si>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</si>
  <si>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</si>
  <si>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</si>
  <si>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</si>
  <si>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</si>
  <si>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</si>
  <si>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</si>
  <si>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</si>
  <si>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</si>
  <si>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</si>
  <si>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</si>
  <si>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</si>
  <si>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</si>
  <si>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</si>
  <si>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</si>
  <si>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</si>
  <si>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</si>
  <si>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</si>
  <si>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</si>
  <si>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</si>
  <si>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</si>
  <si>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</si>
  <si>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</si>
  <si>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</si>
  <si>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</si>
  <si>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</si>
  <si>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</si>
  <si>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</si>
  <si>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</si>
  <si>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</si>
  <si>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</si>
  <si>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</si>
  <si>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</si>
  <si>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</si>
  <si>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</si>
  <si>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</si>
  <si>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</si>
  <si>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</si>
  <si>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</si>
  <si>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</si>
  <si>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</si>
  <si>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</si>
  <si>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</si>
  <si>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</si>
  <si>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</si>
  <si>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</si>
  <si>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</si>
  <si>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</si>
  <si>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</si>
  <si>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</si>
  <si>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</si>
  <si>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</si>
  <si>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</si>
  <si>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</si>
  <si>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</si>
  <si>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</si>
  <si>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</si>
  <si>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</si>
  <si>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</si>
  <si>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</si>
  <si>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</si>
  <si>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</si>
  <si>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</si>
  <si>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</si>
  <si>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</si>
  <si>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</si>
  <si>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</si>
  <si>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</si>
  <si>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</si>
  <si>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</si>
  <si>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</si>
  <si>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</si>
  <si>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</si>
  <si>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</si>
  <si>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</si>
  <si>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</si>
  <si>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</si>
  <si>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</si>
  <si>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</si>
  <si>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</si>
  <si>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</si>
  <si>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</si>
  <si>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</si>
  <si>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</si>
  <si>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</si>
  <si>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</si>
  <si>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</si>
  <si>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</si>
  <si>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</si>
  <si>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</si>
  <si>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</si>
  <si>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</si>
  <si>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</si>
  <si>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</si>
  <si>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</si>
  <si>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</si>
  <si>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</si>
  <si>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</si>
  <si>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</si>
  <si>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</si>
  <si>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</si>
  <si>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</si>
  <si>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</si>
  <si>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</si>
  <si>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</si>
  <si>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</si>
  <si>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</si>
  <si>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</si>
  <si>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</si>
  <si>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</si>
  <si>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</si>
  <si>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</si>
  <si>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</si>
  <si>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</si>
  <si>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</si>
  <si>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</si>
  <si>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</si>
  <si>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</si>
  <si>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</si>
  <si>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</si>
  <si>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</si>
  <si>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</si>
  <si>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</si>
  <si>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</si>
  <si>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</si>
  <si>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</si>
  <si>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</si>
  <si>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</si>
  <si>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</si>
  <si>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</si>
  <si>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</si>
  <si>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</si>
  <si>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</si>
  <si>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</si>
  <si>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</si>
  <si>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</si>
  <si>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</si>
  <si>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</si>
  <si>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</si>
  <si>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</si>
  <si>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</si>
  <si>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</si>
  <si>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</si>
  <si>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</si>
  <si>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</si>
  <si>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</si>
  <si>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</si>
  <si>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</si>
  <si>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</si>
  <si>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</si>
  <si>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</si>
  <si>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</si>
  <si>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</si>
  <si>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</si>
  <si>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</si>
  <si>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</si>
  <si>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</si>
  <si>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</si>
  <si>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</si>
  <si>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</si>
  <si>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</si>
  <si>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</si>
  <si>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</si>
  <si>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</si>
  <si>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</si>
  <si>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</si>
  <si>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</si>
  <si>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</si>
  <si>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</si>
  <si>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</si>
  <si>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</si>
  <si>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</si>
  <si>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</si>
  <si>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</si>
  <si>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</si>
  <si>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</si>
  <si>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</si>
  <si>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</si>
  <si>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</si>
  <si>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</si>
  <si>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</si>
  <si>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</si>
  <si>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</si>
  <si>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</si>
  <si>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</si>
  <si>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</si>
  <si>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</si>
  <si>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</si>
  <si>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</si>
  <si>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</si>
  <si>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</si>
  <si>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</si>
  <si>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</si>
  <si>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</si>
  <si>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</si>
  <si>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</si>
  <si>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</si>
  <si>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</si>
  <si>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</si>
  <si>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</si>
  <si>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</si>
  <si>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</si>
  <si>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</si>
  <si>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</si>
  <si>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</si>
  <si>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</si>
  <si>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</si>
  <si>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</si>
  <si>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</si>
  <si>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</si>
  <si>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</si>
  <si>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</si>
  <si>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</si>
  <si>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</si>
  <si>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</si>
  <si>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</si>
  <si>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</si>
  <si>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</si>
  <si>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</si>
  <si>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</si>
  <si>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</si>
  <si>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</si>
  <si>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</si>
  <si>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</si>
  <si>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</si>
  <si>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</si>
  <si>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</si>
  <si>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</si>
  <si>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</si>
  <si>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</si>
  <si>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</si>
  <si>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</si>
  <si>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</si>
  <si>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</si>
  <si>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</si>
  <si>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</si>
  <si>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</si>
  <si>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</si>
  <si>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</si>
  <si>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</si>
  <si>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</si>
  <si>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</si>
  <si>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</si>
  <si>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</si>
  <si>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</si>
  <si>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</si>
  <si>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</si>
  <si>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</si>
  <si>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</si>
  <si>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</si>
  <si>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</si>
  <si>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</si>
  <si>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</si>
  <si>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</si>
  <si>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</si>
  <si>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</si>
  <si>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</si>
  <si>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</si>
  <si>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</si>
  <si>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</si>
  <si>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</si>
  <si>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</si>
  <si>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</si>
  <si>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</si>
  <si>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</si>
  <si>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</si>
  <si>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</si>
  <si>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</si>
  <si>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</si>
  <si>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</si>
  <si>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</si>
  <si>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</si>
  <si>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</si>
  <si>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</si>
  <si>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</si>
  <si>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</si>
  <si>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</si>
  <si>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</si>
  <si>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</si>
  <si>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</si>
  <si>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</si>
  <si>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</si>
  <si>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</si>
  <si>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</si>
  <si>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</si>
  <si>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</si>
  <si>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</si>
  <si>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</si>
  <si>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</si>
  <si>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</si>
  <si>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</si>
  <si>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</si>
  <si>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</si>
  <si>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</si>
  <si>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</si>
  <si>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</si>
  <si>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</si>
  <si>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</si>
  <si>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</si>
  <si>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</si>
  <si>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</si>
  <si>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</si>
  <si>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</si>
  <si>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</si>
  <si>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</si>
  <si>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</si>
  <si>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</si>
  <si>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</si>
  <si>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</si>
  <si>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</si>
  <si>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</si>
  <si>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</si>
  <si>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</si>
  <si>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</si>
  <si>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</si>
  <si>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</si>
  <si>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</si>
  <si>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</si>
  <si>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</si>
  <si>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</si>
  <si>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</si>
  <si>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</si>
  <si>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</si>
  <si>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</si>
  <si>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</si>
  <si>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</si>
  <si>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</si>
  <si>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</si>
  <si>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</si>
  <si>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</si>
  <si>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</si>
  <si>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</si>
  <si>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</si>
  <si>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</si>
  <si>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</si>
  <si>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</si>
  <si>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</si>
  <si>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</si>
  <si>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</si>
  <si>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</si>
  <si>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</si>
  <si>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</si>
  <si>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</si>
  <si>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</si>
  <si>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</si>
  <si>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</si>
  <si>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</si>
  <si>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</si>
  <si>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</si>
  <si>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</si>
  <si>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</si>
  <si>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</si>
  <si>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</si>
  <si>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</si>
  <si>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</si>
  <si>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</si>
  <si>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</si>
  <si>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</si>
  <si>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</si>
  <si>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</si>
  <si>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</si>
  <si>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</si>
  <si>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</si>
  <si>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</si>
  <si>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</si>
  <si>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</si>
  <si>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</si>
  <si>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</si>
  <si>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</si>
  <si>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</si>
  <si>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</si>
  <si>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</si>
  <si>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</si>
  <si>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</si>
  <si>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</si>
  <si>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</si>
  <si>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</si>
  <si>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</si>
  <si>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</si>
  <si>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</si>
  <si>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</si>
  <si>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</si>
  <si>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</si>
  <si>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</si>
  <si>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</si>
  <si>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</si>
  <si>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</si>
  <si>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</si>
  <si>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</si>
  <si>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</si>
  <si>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</si>
  <si>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</si>
  <si>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</si>
  <si>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</si>
  <si>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</si>
  <si>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</si>
  <si>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</si>
  <si>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</si>
  <si>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</si>
  <si>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</si>
  <si>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</si>
  <si>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</si>
  <si>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</si>
  <si>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</si>
  <si>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</si>
  <si>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</si>
  <si>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</si>
  <si>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</si>
  <si>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</si>
  <si>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</si>
  <si>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</si>
  <si>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</si>
  <si>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</si>
  <si>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</si>
  <si>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</si>
  <si>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</si>
  <si>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</si>
  <si>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</si>
  <si>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</si>
  <si>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</si>
  <si>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</si>
  <si>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</si>
  <si>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</si>
  <si>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</si>
  <si>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</si>
  <si>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</si>
  <si>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</si>
  <si>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</si>
  <si>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</si>
  <si>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</si>
  <si>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</si>
  <si>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</si>
  <si>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</si>
  <si>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</si>
  <si>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</si>
  <si>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</si>
  <si>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</si>
  <si>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</si>
  <si>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</si>
  <si>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</si>
  <si>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</si>
  <si>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</si>
  <si>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</si>
  <si>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</si>
  <si>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</si>
  <si>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</si>
  <si>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</si>
  <si>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</si>
  <si>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</si>
  <si>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</si>
  <si>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</si>
  <si>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</si>
  <si>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</si>
  <si>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</si>
  <si>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</si>
  <si>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</si>
  <si>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</si>
  <si>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</si>
  <si>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</si>
  <si>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</si>
  <si>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</si>
  <si>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</si>
  <si>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</si>
  <si>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</si>
  <si>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</si>
  <si>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</si>
  <si>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</si>
  <si>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</si>
  <si>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</si>
  <si>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</si>
  <si>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</si>
  <si>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</si>
  <si>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</si>
  <si>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</si>
  <si>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</si>
  <si>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</si>
  <si>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</si>
  <si>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</si>
  <si>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</si>
  <si>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</si>
  <si>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</si>
  <si>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</si>
  <si>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</si>
  <si>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</si>
  <si>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</si>
  <si>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</si>
  <si>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</si>
  <si>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</si>
  <si>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</si>
  <si>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</si>
  <si>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</si>
  <si>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</si>
  <si>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</si>
  <si>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</si>
  <si>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</si>
  <si>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</si>
  <si>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</si>
  <si>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</si>
  <si>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</si>
  <si>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</si>
  <si>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</si>
  <si>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</si>
  <si>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</si>
  <si>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</si>
  <si>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</si>
  <si>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</si>
  <si>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</si>
  <si>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</si>
  <si>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</si>
  <si>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</si>
  <si>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</si>
  <si>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</si>
  <si>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</si>
  <si>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</si>
  <si>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</si>
  <si>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</si>
  <si>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</si>
  <si>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</si>
  <si>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</si>
  <si>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</si>
  <si>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</si>
  <si>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</si>
  <si>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</si>
  <si>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</si>
  <si>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</si>
  <si>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</si>
  <si>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</si>
  <si>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</si>
  <si>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</si>
  <si>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</si>
  <si>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</si>
  <si>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</si>
  <si>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</si>
  <si>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</si>
  <si>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</si>
  <si>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</si>
  <si>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</si>
  <si>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</si>
  <si>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</si>
  <si>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</si>
  <si>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</si>
  <si>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</si>
  <si>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</si>
  <si>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</si>
  <si>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</si>
  <si>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</si>
  <si>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</si>
  <si>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</si>
  <si>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</si>
  <si>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</si>
  <si>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</si>
  <si>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</si>
  <si>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</si>
  <si>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</si>
  <si>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</si>
  <si>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</si>
  <si>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</si>
  <si>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</si>
  <si>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</si>
  <si>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</si>
  <si>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</si>
  <si>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</si>
  <si>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</si>
  <si>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</si>
  <si>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</si>
  <si>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</si>
  <si>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</si>
  <si>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</si>
  <si>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</si>
  <si>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</si>
  <si>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</si>
  <si>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</si>
  <si>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</si>
  <si>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</si>
  <si>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</si>
  <si>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</si>
  <si>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</si>
  <si>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</si>
  <si>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</si>
  <si>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</si>
  <si>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</si>
  <si>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</si>
  <si>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</si>
  <si>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</si>
  <si>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</si>
  <si>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</si>
  <si>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</si>
  <si>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</si>
  <si>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</si>
  <si>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</si>
  <si>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</si>
  <si>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</si>
  <si>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</si>
  <si>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</si>
  <si>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</si>
  <si>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</si>
  <si>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</si>
  <si>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</si>
  <si>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</si>
  <si>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</si>
  <si>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</si>
  <si>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</si>
  <si>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</si>
  <si>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</si>
  <si>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</si>
  <si>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</si>
  <si>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</si>
  <si>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</si>
  <si>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</si>
  <si>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</si>
  <si>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</si>
  <si>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</si>
  <si>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</si>
  <si>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</si>
  <si>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</si>
  <si>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</si>
  <si>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</si>
  <si>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</si>
  <si>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</si>
  <si>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</si>
  <si>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</si>
  <si>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</si>
  <si>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</si>
  <si>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</si>
  <si>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</si>
  <si>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</si>
  <si>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</si>
  <si>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</si>
  <si>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</si>
  <si>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</si>
  <si>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</si>
  <si>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</si>
  <si>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</si>
  <si>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</si>
  <si>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</si>
  <si>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</si>
  <si>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</si>
  <si>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</si>
  <si>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</si>
  <si>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</si>
  <si>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</si>
  <si>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</si>
  <si>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</si>
  <si>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</si>
  <si>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</si>
  <si>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</si>
  <si>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</si>
  <si>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</si>
  <si>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</si>
  <si>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</si>
  <si>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</si>
  <si>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</si>
  <si>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</si>
  <si>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</si>
  <si>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</si>
  <si>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</si>
  <si>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</si>
  <si>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</si>
  <si>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</si>
  <si>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</si>
  <si>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</si>
  <si>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</si>
  <si>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</si>
  <si>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</si>
  <si>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</si>
  <si>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</si>
  <si>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</si>
  <si>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</si>
  <si>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</si>
  <si>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</si>
  <si>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</si>
  <si>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</si>
  <si>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</si>
  <si>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</si>
  <si>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</si>
  <si>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</si>
  <si>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</si>
  <si>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</si>
  <si>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</si>
  <si>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</si>
  <si>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</si>
  <si>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</si>
  <si>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</si>
  <si>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</si>
  <si>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</si>
  <si>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</si>
  <si>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</si>
  <si>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</si>
  <si>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</si>
  <si>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</si>
  <si>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</si>
  <si>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</si>
  <si>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</si>
  <si>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</si>
  <si>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</si>
  <si>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</si>
  <si>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</si>
  <si>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</si>
  <si>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</si>
  <si>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</si>
  <si>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</si>
  <si>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</si>
  <si>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</si>
  <si>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</si>
  <si>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</si>
  <si>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</si>
  <si>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</si>
  <si>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</si>
  <si>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</si>
  <si>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</si>
  <si>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</si>
  <si>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</si>
  <si>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</si>
  <si>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</si>
  <si>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</si>
  <si>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</si>
  <si>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</si>
  <si>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</si>
  <si>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</si>
  <si>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</si>
  <si>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</si>
  <si>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</si>
  <si>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</si>
  <si>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</si>
  <si>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</si>
  <si>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</si>
  <si>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</si>
  <si>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</si>
  <si>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</si>
  <si>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</si>
  <si>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</si>
  <si>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</si>
  <si>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</si>
  <si>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</si>
  <si>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</si>
  <si>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</si>
  <si>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</si>
  <si>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</si>
  <si>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</si>
  <si>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</si>
  <si>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</si>
  <si>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</si>
  <si>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</si>
  <si>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</si>
  <si>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</si>
  <si>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</si>
  <si>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</si>
  <si>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</si>
  <si>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</si>
  <si>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</si>
  <si>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</si>
  <si>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</si>
  <si>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</si>
  <si>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</si>
  <si>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</si>
  <si>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</si>
  <si>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</si>
  <si>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</si>
  <si>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</si>
  <si>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</si>
  <si>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</si>
  <si>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</si>
  <si>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</si>
  <si>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</si>
  <si>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</si>
  <si>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</si>
  <si>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</si>
  <si>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</si>
  <si>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</si>
  <si>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</si>
  <si>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</si>
  <si>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</si>
  <si>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</si>
  <si>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</si>
  <si>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</si>
  <si>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</si>
  <si>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</si>
  <si>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</si>
  <si>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</si>
  <si>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</si>
  <si>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</si>
  <si>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</si>
  <si>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</si>
  <si>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</si>
  <si>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</si>
  <si>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</si>
  <si>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</si>
  <si>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</si>
  <si>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</si>
  <si>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</si>
  <si>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</si>
  <si>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</si>
  <si>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</si>
  <si>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</si>
  <si>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</si>
  <si>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</si>
  <si>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</si>
  <si>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</si>
  <si>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</si>
  <si>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</si>
  <si>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</si>
  <si>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</si>
  <si>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</si>
  <si>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</si>
  <si>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</si>
  <si>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</si>
  <si>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</si>
  <si>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</si>
  <si>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</si>
  <si>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</si>
  <si>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</si>
  <si>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</si>
  <si>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</si>
  <si>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</si>
  <si>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</si>
  <si>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</si>
  <si>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</si>
  <si>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</si>
  <si>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</si>
  <si>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</si>
  <si>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</si>
  <si>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</si>
  <si>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</si>
  <si>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</si>
  <si>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</si>
  <si>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</si>
  <si>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</si>
  <si>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</si>
  <si>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</si>
  <si>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</si>
  <si>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</si>
  <si>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</si>
  <si>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</si>
  <si>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</si>
  <si>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</si>
  <si>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</si>
  <si>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</si>
  <si>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</si>
  <si>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</si>
  <si>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</si>
  <si>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</si>
  <si>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</si>
  <si>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</si>
  <si>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</si>
  <si>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</si>
  <si>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</si>
  <si>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</si>
  <si>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</si>
  <si>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</si>
  <si>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</si>
  <si>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</si>
  <si>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</si>
  <si>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</si>
  <si>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</si>
  <si>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</si>
  <si>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</si>
  <si>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</si>
  <si>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</si>
  <si>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</si>
  <si>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</si>
  <si>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</si>
  <si>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</si>
  <si>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</si>
  <si>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</si>
  <si>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</si>
  <si>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</si>
  <si>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</si>
  <si>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</si>
  <si>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</si>
  <si>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</si>
  <si>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</si>
  <si>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</si>
  <si>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</si>
  <si>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</si>
  <si>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</si>
  <si>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</si>
  <si>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</si>
  <si>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</si>
  <si>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</si>
  <si>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</si>
  <si>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</si>
  <si>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</si>
  <si>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</si>
  <si>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</si>
  <si>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</si>
  <si>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</si>
  <si>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</si>
  <si>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</si>
  <si>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</si>
  <si>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</si>
  <si>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</si>
  <si>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</si>
  <si>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</si>
  <si>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</si>
  <si>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</si>
  <si>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</si>
  <si>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</si>
  <si>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</si>
  <si>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</si>
  <si>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</si>
  <si>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</si>
  <si>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</si>
  <si>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</si>
  <si>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</si>
  <si>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</si>
  <si>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</si>
  <si>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</si>
  <si>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</si>
  <si>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</si>
  <si>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</si>
  <si>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</si>
  <si>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</si>
  <si>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</si>
  <si>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</si>
  <si>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</si>
  <si>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</si>
  <si>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</si>
  <si>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</si>
  <si>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</si>
  <si>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</si>
  <si>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</si>
  <si>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</si>
  <si>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</si>
  <si>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</si>
  <si>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</si>
  <si>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</si>
  <si>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</si>
  <si>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</si>
  <si>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</si>
  <si>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</si>
  <si>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</si>
  <si>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</si>
  <si>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</si>
  <si>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</si>
  <si>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</si>
  <si>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</si>
  <si>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</si>
  <si>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</si>
  <si>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</si>
  <si>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</si>
  <si>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</si>
  <si>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</si>
  <si>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</si>
  <si>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</si>
  <si>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</si>
  <si>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</si>
  <si>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</si>
  <si>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</si>
  <si>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</si>
  <si>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</si>
  <si>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</si>
  <si>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</si>
  <si>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</si>
  <si>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</si>
  <si>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</si>
  <si>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</si>
  <si>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</si>
  <si>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</si>
  <si>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</si>
  <si>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</si>
  <si>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</si>
  <si>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</si>
  <si>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</si>
  <si>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</si>
  <si>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</si>
  <si>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</si>
  <si>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</si>
  <si>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</si>
  <si>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</si>
  <si>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</si>
  <si>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</si>
  <si>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</si>
  <si>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</si>
  <si>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</si>
  <si>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</si>
  <si>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</si>
  <si>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</si>
  <si>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</si>
  <si>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</si>
  <si>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</si>
  <si>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</si>
  <si>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</si>
  <si>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</si>
  <si>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</si>
  <si>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</si>
  <si>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</si>
  <si>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</si>
  <si>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</si>
  <si>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</si>
  <si>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</si>
  <si>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</si>
  <si>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</si>
  <si>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</si>
  <si>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</si>
  <si>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</si>
  <si>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</si>
  <si>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</si>
  <si>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</si>
  <si>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</si>
  <si>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</si>
  <si>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</si>
  <si>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</si>
  <si>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</si>
  <si>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</si>
  <si>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</si>
  <si>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</si>
  <si>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</si>
  <si>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</si>
  <si>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</si>
  <si>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</si>
  <si>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</si>
  <si>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</si>
  <si>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</si>
  <si>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</si>
  <si>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</si>
  <si>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</si>
  <si>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</si>
  <si>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</si>
  <si>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</si>
  <si>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</si>
  <si>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</si>
  <si>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</si>
  <si>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</si>
  <si>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</si>
  <si>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</si>
  <si>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</si>
  <si>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</si>
  <si>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</si>
  <si>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</si>
  <si>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</si>
  <si>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</si>
  <si>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</si>
  <si>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</si>
  <si>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</si>
  <si>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</si>
  <si>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</si>
  <si>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</si>
  <si>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</si>
  <si>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</si>
  <si>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</si>
  <si>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</si>
  <si>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</si>
  <si>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</si>
  <si>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</si>
  <si>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</si>
  <si>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</si>
  <si>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</si>
  <si>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</si>
  <si>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</si>
  <si>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</si>
  <si>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</si>
  <si>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</si>
  <si>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</si>
  <si>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</si>
  <si>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</si>
  <si>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</si>
  <si>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</si>
  <si>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</si>
  <si>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</si>
  <si>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</si>
  <si>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</si>
  <si>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</si>
  <si>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</si>
  <si>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</si>
  <si>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</si>
  <si>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</si>
  <si>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</si>
  <si>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</si>
  <si>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</si>
  <si>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</si>
  <si>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</si>
  <si>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</si>
  <si>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</si>
  <si>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</si>
  <si>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</si>
  <si>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</si>
  <si>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</si>
  <si>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</si>
  <si>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</si>
  <si>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</si>
  <si>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</si>
  <si>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</si>
  <si>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</si>
  <si>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</si>
  <si>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</si>
  <si>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</si>
  <si>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</si>
  <si>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</si>
  <si>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</si>
  <si>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</si>
  <si>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</si>
  <si>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</si>
  <si>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</si>
  <si>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</si>
  <si>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</si>
  <si>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</si>
  <si>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</si>
  <si>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</si>
  <si>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</si>
  <si>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</si>
  <si>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</si>
  <si>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</si>
  <si>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</si>
  <si>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</si>
  <si>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</si>
  <si>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</si>
  <si>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</si>
  <si>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</si>
  <si>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</si>
  <si>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</si>
  <si>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</si>
  <si>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</si>
  <si>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</si>
  <si>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</si>
  <si>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</si>
  <si>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</si>
  <si>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</si>
  <si>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</si>
  <si>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</si>
  <si>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</si>
  <si>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</si>
  <si>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</si>
  <si>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</si>
  <si>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</si>
  <si>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</si>
  <si>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</si>
  <si>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</si>
  <si>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</si>
  <si>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</si>
  <si>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</si>
  <si>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</si>
  <si>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</si>
  <si>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</si>
  <si>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</si>
  <si>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</si>
  <si>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</si>
  <si>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</si>
  <si>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</si>
  <si>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</si>
  <si>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</si>
  <si>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</si>
  <si>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</si>
  <si>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</si>
  <si>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</si>
  <si>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</si>
  <si>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</si>
  <si>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</si>
  <si>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</si>
  <si>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</si>
  <si>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</si>
  <si>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</si>
  <si>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</si>
  <si>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</si>
  <si>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</si>
  <si>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</si>
  <si>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</si>
  <si>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</si>
  <si>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</si>
  <si>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</si>
  <si>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</si>
  <si>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</si>
  <si>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</si>
  <si>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</si>
  <si>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</si>
  <si>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</si>
  <si>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</si>
  <si>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</si>
  <si>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</si>
  <si>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</si>
  <si>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</si>
  <si>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</si>
  <si>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</si>
  <si>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</si>
  <si>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</si>
  <si>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</si>
  <si>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</si>
  <si>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</si>
  <si>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</si>
  <si>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</si>
  <si>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</si>
  <si>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</si>
  <si>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</si>
  <si>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</si>
  <si>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</si>
  <si>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</si>
  <si>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</si>
  <si>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</si>
  <si>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</si>
  <si>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</si>
  <si>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</si>
  <si>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</si>
  <si>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</si>
  <si>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</si>
  <si>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</si>
  <si>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</si>
  <si>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</si>
  <si>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</si>
  <si>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</si>
  <si>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</si>
  <si>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</si>
  <si>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</si>
  <si>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</si>
  <si>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</si>
  <si>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</si>
  <si>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</si>
  <si>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</si>
  <si>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</si>
  <si>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</si>
  <si>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</si>
  <si>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</si>
  <si>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</si>
  <si>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</si>
  <si>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</si>
  <si>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</si>
  <si>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</si>
  <si>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</si>
  <si>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</si>
  <si>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</si>
  <si>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</si>
  <si>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</si>
  <si>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</si>
  <si>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</si>
  <si>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</si>
  <si>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</si>
  <si>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</si>
  <si>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</si>
  <si>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</si>
  <si>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</si>
  <si>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</si>
  <si>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</si>
  <si>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</si>
  <si>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</si>
  <si>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</si>
  <si>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</si>
  <si>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</si>
  <si>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</si>
  <si>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</si>
  <si>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</si>
  <si>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</si>
  <si>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</si>
  <si>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</si>
  <si>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</si>
  <si>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</si>
  <si>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</si>
  <si>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</si>
  <si>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</si>
  <si>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</si>
  <si>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</si>
  <si>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</si>
  <si>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</si>
  <si>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</si>
  <si>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</si>
  <si>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</si>
  <si>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</si>
  <si>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</si>
  <si>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</si>
  <si>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</si>
  <si>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</si>
  <si>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</si>
  <si>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</si>
  <si>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</si>
  <si>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</si>
  <si>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</si>
  <si>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</si>
  <si>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</si>
  <si>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</si>
  <si>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</si>
  <si>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</si>
  <si>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</si>
  <si>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</si>
  <si>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</si>
  <si>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</si>
  <si>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</si>
  <si>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</si>
  <si>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</si>
  <si>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</si>
  <si>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</si>
  <si>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</si>
  <si>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</si>
  <si>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</si>
  <si>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</si>
  <si>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</si>
  <si>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</si>
  <si>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</si>
  <si>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</si>
  <si>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</si>
  <si>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</si>
  <si>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</si>
  <si>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</si>
  <si>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</si>
  <si>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</si>
  <si>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</si>
  <si>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</si>
  <si>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</si>
  <si>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</si>
  <si>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</si>
  <si>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</si>
  <si>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</si>
  <si>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</si>
  <si>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</si>
  <si>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</si>
  <si>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</si>
  <si>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</si>
  <si>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</si>
  <si>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</si>
  <si>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</si>
  <si>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</si>
  <si>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</si>
  <si>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</si>
  <si>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</si>
  <si>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</si>
  <si>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</si>
  <si>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</si>
  <si>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</si>
  <si>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</si>
  <si>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</si>
  <si>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</si>
  <si>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</si>
  <si>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</si>
  <si>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</si>
  <si>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</si>
  <si>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</si>
  <si>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</si>
  <si>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</si>
  <si>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</si>
  <si>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</si>
  <si>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</si>
  <si>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</si>
  <si>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</si>
  <si>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</si>
  <si>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</si>
  <si>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</si>
  <si>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</si>
  <si>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</si>
  <si>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</si>
  <si>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</si>
  <si>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</si>
  <si>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</si>
  <si>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</si>
  <si>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</si>
  <si>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</si>
  <si>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</si>
  <si>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</si>
  <si>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</si>
  <si>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</si>
  <si>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</si>
  <si>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</si>
  <si>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</si>
  <si>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</si>
  <si>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</si>
  <si>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</si>
  <si>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</si>
  <si>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</si>
  <si>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</si>
  <si>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</si>
  <si>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</si>
  <si>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</si>
  <si>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</si>
  <si>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</si>
  <si>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</si>
  <si>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</si>
  <si>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</si>
  <si>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</si>
  <si>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</si>
  <si>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</si>
  <si>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</si>
  <si>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</si>
  <si>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</si>
  <si>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</si>
  <si>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</si>
  <si>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</si>
  <si>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</si>
  <si>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</si>
  <si>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</si>
  <si>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</si>
  <si>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</si>
  <si>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</si>
  <si>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</si>
  <si>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</si>
  <si>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</si>
  <si>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</si>
  <si>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</si>
  <si>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</si>
  <si>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</si>
  <si>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</si>
  <si>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</si>
  <si>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</si>
  <si>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</si>
  <si>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</si>
  <si>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</si>
  <si>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</si>
  <si>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</si>
  <si>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</si>
  <si>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</si>
  <si>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</si>
  <si>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</si>
  <si>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</si>
  <si>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</si>
  <si>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</si>
  <si>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</si>
  <si>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</si>
  <si>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</si>
  <si>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</si>
  <si>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</si>
  <si>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</si>
  <si>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</si>
  <si>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</si>
  <si>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</si>
  <si>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</si>
  <si>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</si>
  <si>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</si>
  <si>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</si>
  <si>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</si>
  <si>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</si>
  <si>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</si>
  <si>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</si>
  <si>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</si>
  <si>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</si>
  <si>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</si>
  <si>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</si>
  <si>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</si>
  <si>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</si>
  <si>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</si>
  <si>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</si>
  <si>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</si>
  <si>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</si>
  <si>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</si>
  <si>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</si>
  <si>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</si>
  <si>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</si>
  <si>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</si>
  <si>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</si>
  <si>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</si>
  <si>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</si>
  <si>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</si>
  <si>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</si>
  <si>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</si>
  <si>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</si>
  <si>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</si>
  <si>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</si>
  <si>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</si>
  <si>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</si>
  <si>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</si>
  <si>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</si>
  <si>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</si>
  <si>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</si>
  <si>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</si>
  <si>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</si>
  <si>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</si>
  <si>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</si>
  <si>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</si>
  <si>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</si>
  <si>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</si>
  <si>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</si>
  <si>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</si>
  <si>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</si>
  <si>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</si>
  <si>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</si>
  <si>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</si>
  <si>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</si>
  <si>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</si>
  <si>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</si>
  <si>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</si>
  <si>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</si>
  <si>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</si>
  <si>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</si>
  <si>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</si>
  <si>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</si>
  <si>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</si>
  <si>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</si>
  <si>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</si>
  <si>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</si>
  <si>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</si>
  <si>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</si>
  <si>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</si>
  <si>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</si>
  <si>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</si>
  <si>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</si>
  <si>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</si>
  <si>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</si>
  <si>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</si>
  <si>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</si>
  <si>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</si>
  <si>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</si>
  <si>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</si>
  <si>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</si>
  <si>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</si>
  <si>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</si>
  <si>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</si>
  <si>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</si>
  <si>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</si>
  <si>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</si>
  <si>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</si>
  <si>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</si>
  <si>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</si>
  <si>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</si>
  <si>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</si>
  <si>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</si>
  <si>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</si>
  <si>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</si>
  <si>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</si>
  <si>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</si>
  <si>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</si>
  <si>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</si>
  <si>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</si>
  <si>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</si>
  <si>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</si>
  <si>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</si>
  <si>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</si>
  <si>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</si>
  <si>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</si>
  <si>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</si>
  <si>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</si>
  <si>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</si>
  <si>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</si>
  <si>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</si>
  <si>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</si>
  <si>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</si>
  <si>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</si>
  <si>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</si>
  <si>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</si>
  <si>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</si>
  <si>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</si>
  <si>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</si>
  <si>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</si>
  <si>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</si>
  <si>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</si>
  <si>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</si>
  <si>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</si>
  <si>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</si>
  <si>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</si>
  <si>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</si>
  <si>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</si>
  <si>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</si>
  <si>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</si>
  <si>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</si>
  <si>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</si>
  <si>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</si>
  <si>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</si>
  <si>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</si>
  <si>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</si>
  <si>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</si>
  <si>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</si>
  <si>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</si>
  <si>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</si>
  <si>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</si>
  <si>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</si>
  <si>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</si>
  <si>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</si>
  <si>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</si>
  <si>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</si>
  <si>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</si>
  <si>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</si>
  <si>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</si>
  <si>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</si>
  <si>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</si>
  <si>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</si>
  <si>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</si>
  <si>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</si>
  <si>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</si>
  <si>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</si>
  <si>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</si>
  <si>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</si>
  <si>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</si>
  <si>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</si>
  <si>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</si>
  <si>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</si>
  <si>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</si>
  <si>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</si>
  <si>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</si>
  <si>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</si>
  <si>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</si>
  <si>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</si>
  <si>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</si>
  <si>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</si>
  <si>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</si>
  <si>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</si>
  <si>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</si>
  <si>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</si>
  <si>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</si>
  <si>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</si>
  <si>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</si>
  <si>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</si>
  <si>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</si>
  <si>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</si>
  <si>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</si>
  <si>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</si>
  <si>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</si>
  <si>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</si>
  <si>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</si>
  <si>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</si>
  <si>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</si>
  <si>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</si>
  <si>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</si>
  <si>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</si>
  <si>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</si>
  <si>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</si>
  <si>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</si>
  <si>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</si>
  <si>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</si>
  <si>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</si>
  <si>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</si>
  <si>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</si>
  <si>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</si>
  <si>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</si>
  <si>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</si>
  <si>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</si>
  <si>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</si>
  <si>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</si>
  <si>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</si>
  <si>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</si>
  <si>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</si>
  <si>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</si>
  <si>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</si>
  <si>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</si>
  <si>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</si>
  <si>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</si>
  <si>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</si>
  <si>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</si>
  <si>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</si>
  <si>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</si>
  <si>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</si>
  <si>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</si>
  <si>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</si>
  <si>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</si>
  <si>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</si>
  <si>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</si>
  <si>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</si>
  <si>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</si>
  <si>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</si>
  <si>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</si>
  <si>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</si>
  <si>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</si>
  <si>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</si>
  <si>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</si>
  <si>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</si>
  <si>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</si>
  <si>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</si>
  <si>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</si>
  <si>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</si>
  <si>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</si>
  <si>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</si>
  <si>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</si>
  <si>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</si>
  <si>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</si>
  <si>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</si>
  <si>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</si>
  <si>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</si>
  <si>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</si>
  <si>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</si>
  <si>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</si>
  <si>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</si>
  <si>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</si>
  <si>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</si>
  <si>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</si>
  <si>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</si>
  <si>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</si>
  <si>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</si>
  <si>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</si>
  <si>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</si>
  <si>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</si>
  <si>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</si>
  <si>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</si>
  <si>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</si>
  <si>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</si>
  <si>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</si>
  <si>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</si>
  <si>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</si>
  <si>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</si>
  <si>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</si>
  <si>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</si>
  <si>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</si>
  <si>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</si>
  <si>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</si>
  <si>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</si>
  <si>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</si>
  <si>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</si>
  <si>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</si>
  <si>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</si>
  <si>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</si>
  <si>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</si>
  <si>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</si>
  <si>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</si>
  <si>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</si>
  <si>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</si>
  <si>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</si>
  <si>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</si>
  <si>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</si>
  <si>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</si>
  <si>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</si>
  <si>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</si>
  <si>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</si>
  <si>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</si>
  <si>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</si>
  <si>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</si>
  <si>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</si>
  <si>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</si>
  <si>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</si>
  <si>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</si>
  <si>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</si>
  <si>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</si>
  <si>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</si>
  <si>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</si>
  <si>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</si>
  <si>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</si>
  <si>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</si>
  <si>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</si>
  <si>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</si>
  <si>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</si>
  <si>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</si>
  <si>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</si>
  <si>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</si>
  <si>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</si>
  <si>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</si>
  <si>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</si>
  <si>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</si>
  <si>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</si>
  <si>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</si>
  <si>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</si>
  <si>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</si>
  <si>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</si>
  <si>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</si>
  <si>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</si>
  <si>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</si>
  <si>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</si>
  <si>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</si>
  <si>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</si>
  <si>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</si>
  <si>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</si>
  <si>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</si>
  <si>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</si>
  <si>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</si>
  <si>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</si>
  <si>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</si>
  <si>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</si>
  <si>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</si>
  <si>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</si>
  <si>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</si>
  <si>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</si>
  <si>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</si>
  <si>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</si>
  <si>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</si>
  <si>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</si>
  <si>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</si>
  <si>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</si>
  <si>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</si>
  <si>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</si>
  <si>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</si>
  <si>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</si>
  <si>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</si>
  <si>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</si>
  <si>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</si>
  <si>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</si>
  <si>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</si>
  <si>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</si>
  <si>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</si>
  <si>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</si>
  <si>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</si>
  <si>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</si>
  <si>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</si>
  <si>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</si>
  <si>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</si>
  <si>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</si>
  <si>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</si>
  <si>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</si>
  <si>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</si>
  <si>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</si>
  <si>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</si>
  <si>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</si>
  <si>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</si>
  <si>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</si>
  <si>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</si>
  <si>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</si>
  <si>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</si>
  <si>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</si>
  <si>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</si>
  <si>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</si>
  <si>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</si>
  <si>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</si>
  <si>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</si>
  <si>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</si>
  <si>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</si>
  <si>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</si>
  <si>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</si>
  <si>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</si>
  <si>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</si>
  <si>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</si>
  <si>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</si>
  <si>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</si>
  <si>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</si>
  <si>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</si>
  <si>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</si>
  <si>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</si>
  <si>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</si>
  <si>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</si>
  <si>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</si>
  <si>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</si>
  <si>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</si>
  <si>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</si>
  <si>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</si>
  <si>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</si>
  <si>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</si>
  <si>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</si>
  <si>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</si>
  <si>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</si>
  <si>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</si>
  <si>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</si>
  <si>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</si>
  <si>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</si>
  <si>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</si>
  <si>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</si>
  <si>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</si>
  <si>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</si>
  <si>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</si>
  <si>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</si>
  <si>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</si>
  <si>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</si>
  <si>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</si>
  <si>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</si>
  <si>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</si>
  <si>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</si>
  <si>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</si>
  <si>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</si>
  <si>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</si>
  <si>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</si>
  <si>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</si>
  <si>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</si>
  <si>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</si>
  <si>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</si>
  <si>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</si>
  <si>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</si>
  <si>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</si>
  <si>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</si>
  <si>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</si>
  <si>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</si>
  <si>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</si>
  <si>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</si>
  <si>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</si>
  <si>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</si>
  <si>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</si>
  <si>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</si>
  <si>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</si>
  <si>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</si>
  <si>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</si>
  <si>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</si>
  <si>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</si>
  <si>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</si>
  <si>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</si>
  <si>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</si>
  <si>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</si>
  <si>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</si>
  <si>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</si>
  <si>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</si>
  <si>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</si>
  <si>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</si>
  <si>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</si>
  <si>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</si>
  <si>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</si>
  <si>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</si>
  <si>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</si>
  <si>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</si>
  <si>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</si>
  <si>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</si>
  <si>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</si>
  <si>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</si>
  <si>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</si>
  <si>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</si>
  <si>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</si>
  <si>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</si>
  <si>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</si>
  <si>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</si>
  <si>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</si>
  <si>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</si>
  <si>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</si>
  <si>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</si>
  <si>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</si>
  <si>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</si>
  <si>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</si>
  <si>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</si>
  <si>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</si>
  <si>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</si>
  <si>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</si>
  <si>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</si>
  <si>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</si>
  <si>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</si>
  <si>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</si>
  <si>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</si>
  <si>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</si>
  <si>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</si>
  <si>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</si>
  <si>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</si>
  <si>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</si>
  <si>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</si>
  <si>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</si>
  <si>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</si>
  <si>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</si>
  <si>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</si>
  <si>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</si>
  <si>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</si>
  <si>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</si>
  <si>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</si>
  <si>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</si>
  <si>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</si>
  <si>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</si>
  <si>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</si>
  <si>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</si>
  <si>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</si>
  <si>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</si>
  <si>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</si>
  <si>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</si>
  <si>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</si>
  <si>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</si>
  <si>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</si>
  <si>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</si>
  <si>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</si>
  <si>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</si>
  <si>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</si>
  <si>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</si>
  <si>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</si>
  <si>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</si>
  <si>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</si>
  <si>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</si>
  <si>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</si>
  <si>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</si>
  <si>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</si>
  <si>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</si>
  <si>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</si>
  <si>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</si>
  <si>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</si>
  <si>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</si>
  <si>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</si>
  <si>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</si>
  <si>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</si>
  <si>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</si>
  <si>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</si>
  <si>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</si>
  <si>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</si>
  <si>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</si>
  <si>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</si>
  <si>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</si>
  <si>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</si>
  <si>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</si>
  <si>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</si>
  <si>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</si>
  <si>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</si>
  <si>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</si>
  <si>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</si>
  <si>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</si>
  <si>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</si>
  <si>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</si>
  <si>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</si>
  <si>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</si>
  <si>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</si>
  <si>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</si>
  <si>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</si>
  <si>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</si>
  <si>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</si>
  <si>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</si>
  <si>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</si>
  <si>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</si>
  <si>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</si>
  <si>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</si>
  <si>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</si>
  <si>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</si>
  <si>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</si>
  <si>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</si>
  <si>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</si>
  <si>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</si>
  <si>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</si>
  <si>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</si>
  <si>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</si>
  <si>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</si>
  <si>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</si>
  <si>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</si>
  <si>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</si>
  <si>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</si>
  <si>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</si>
  <si>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</si>
  <si>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</si>
  <si>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</si>
  <si>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</si>
  <si>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</si>
  <si>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</si>
  <si>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</si>
  <si>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</si>
  <si>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</si>
  <si>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</si>
  <si>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</si>
  <si>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</si>
  <si>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</si>
  <si>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</si>
  <si>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</si>
  <si>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</si>
  <si>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</si>
  <si>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</si>
  <si>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</si>
  <si>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</si>
  <si>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</si>
  <si>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</si>
  <si>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</si>
  <si>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</si>
  <si>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</si>
  <si>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</si>
  <si>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</si>
  <si>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</si>
  <si>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</si>
  <si>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</si>
  <si>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</si>
  <si>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</si>
  <si>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</si>
  <si>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</si>
  <si>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</si>
  <si>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</si>
  <si>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</si>
  <si>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</si>
  <si>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</si>
  <si>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</si>
  <si>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</si>
  <si>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</si>
  <si>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</si>
  <si>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</si>
  <si>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</si>
  <si>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</si>
  <si>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</si>
  <si>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</si>
  <si>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</si>
  <si>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</si>
  <si>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</si>
  <si>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</si>
  <si>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</si>
  <si>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</si>
  <si>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</si>
  <si>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</si>
  <si>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</si>
  <si>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</si>
  <si>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</si>
  <si>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</si>
  <si>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</si>
  <si>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</si>
  <si>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</si>
  <si>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</si>
  <si>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</si>
  <si>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</si>
  <si>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</si>
  <si>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</si>
  <si>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</si>
  <si>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</si>
  <si>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</si>
  <si>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</si>
  <si>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</si>
  <si>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</si>
  <si>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</si>
  <si>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</si>
  <si>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</si>
  <si>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</si>
  <si>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</si>
  <si>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</si>
  <si>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</si>
  <si>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</si>
  <si>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</si>
  <si>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</si>
  <si>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</si>
  <si>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</si>
  <si>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</si>
  <si>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</si>
  <si>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</si>
  <si>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</si>
  <si>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</si>
  <si>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</si>
  <si>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</si>
  <si>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</si>
  <si>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</si>
  <si>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</si>
  <si>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</si>
  <si>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</si>
  <si>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</si>
  <si>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</si>
  <si>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</si>
  <si>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</si>
  <si>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</si>
  <si>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</si>
  <si>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</si>
  <si>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</si>
  <si>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</si>
  <si>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</si>
  <si>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</si>
  <si>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</si>
  <si>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</si>
  <si>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</si>
  <si>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</si>
  <si>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</si>
  <si>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</si>
  <si>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</si>
  <si>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</si>
  <si>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</si>
  <si>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</si>
  <si>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</si>
  <si>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</si>
  <si>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</si>
  <si>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</si>
  <si>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</si>
  <si>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</si>
  <si>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</si>
  <si>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</si>
  <si>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</si>
  <si>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</si>
  <si>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</si>
  <si>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</si>
  <si>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</si>
  <si>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</si>
  <si>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</si>
  <si>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</si>
  <si>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</si>
  <si>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</si>
  <si>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</si>
  <si>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</si>
  <si>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</si>
  <si>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</si>
  <si>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</si>
  <si>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</si>
  <si>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</si>
  <si>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</si>
  <si>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</si>
  <si>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</si>
  <si>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</si>
  <si>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</si>
  <si>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</si>
  <si>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</si>
  <si>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</si>
  <si>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</si>
  <si>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</si>
  <si>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</si>
  <si>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</si>
  <si>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</si>
  <si>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</si>
  <si>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</si>
  <si>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</si>
  <si>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</si>
  <si>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</si>
  <si>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</si>
  <si>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</si>
  <si>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</si>
  <si>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</si>
  <si>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</si>
  <si>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</si>
  <si>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</si>
  <si>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</si>
  <si>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</si>
  <si>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</si>
  <si>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</si>
  <si>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</si>
  <si>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</si>
  <si>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</si>
  <si>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</si>
  <si>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</si>
  <si>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</si>
  <si>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</si>
  <si>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</si>
  <si>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</si>
  <si>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</si>
  <si>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</si>
  <si>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</si>
  <si>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</si>
  <si>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</si>
  <si>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</si>
  <si>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</si>
  <si>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</si>
  <si>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</si>
  <si>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</si>
  <si>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</si>
  <si>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</si>
  <si>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</si>
  <si>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</si>
  <si>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</si>
  <si>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</si>
  <si>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</si>
  <si>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</si>
  <si>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</si>
  <si>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</si>
  <si>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</si>
  <si>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</si>
  <si>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</si>
  <si>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</si>
  <si>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</si>
  <si>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</si>
  <si>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</si>
  <si>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</si>
  <si>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</si>
  <si>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</si>
  <si>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</si>
  <si>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</si>
  <si>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</si>
  <si>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</si>
  <si>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</si>
  <si>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</si>
  <si>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</si>
  <si>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</si>
  <si>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</si>
  <si>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</si>
  <si>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</si>
  <si>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</si>
  <si>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</si>
  <si>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</si>
  <si>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</si>
  <si>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</si>
  <si>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</si>
  <si>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</si>
  <si>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</si>
  <si>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</si>
  <si>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</si>
  <si>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</si>
  <si>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</si>
  <si>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</si>
  <si>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</si>
  <si>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</si>
  <si>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</si>
  <si>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</si>
  <si>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</si>
  <si>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</si>
  <si>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</si>
  <si>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</si>
  <si>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</si>
  <si>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</si>
  <si>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</si>
  <si>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</si>
  <si>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</si>
  <si>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</si>
  <si>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</si>
  <si>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</si>
  <si>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</si>
  <si>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</si>
  <si>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</si>
  <si>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</si>
  <si>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</si>
  <si>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</si>
  <si>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</si>
  <si>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</si>
  <si>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</si>
  <si>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</si>
  <si>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</si>
  <si>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</si>
  <si>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</si>
  <si>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</si>
  <si>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</si>
  <si>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</si>
  <si>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</si>
  <si>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</si>
  <si>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</si>
  <si>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</si>
  <si>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</si>
  <si>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</si>
  <si>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</si>
  <si>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</si>
  <si>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</si>
  <si>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</si>
  <si>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</si>
  <si>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</si>
  <si>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</si>
  <si>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</si>
  <si>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</si>
  <si>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</si>
  <si>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</si>
  <si>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</si>
  <si>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</si>
  <si>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</si>
  <si>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</si>
  <si>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</si>
  <si>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</si>
  <si>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</si>
  <si>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</si>
  <si>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</si>
  <si>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</si>
  <si>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</si>
  <si>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</si>
  <si>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</si>
  <si>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</si>
  <si>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</si>
  <si>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</si>
  <si>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</si>
  <si>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</si>
  <si>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</si>
  <si>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</si>
  <si>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</si>
  <si>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</si>
  <si>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</si>
  <si>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</si>
  <si>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</si>
  <si>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</si>
  <si>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</si>
  <si>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</si>
  <si>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</si>
  <si>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</si>
  <si>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</si>
  <si>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</si>
  <si>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</si>
  <si>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</si>
  <si>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</si>
  <si>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</si>
  <si>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</si>
  <si>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</si>
  <si>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</si>
  <si>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</si>
  <si>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</si>
  <si>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</si>
  <si>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</si>
  <si>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</si>
  <si>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</si>
  <si>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</si>
  <si>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</si>
  <si>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</si>
  <si>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</si>
  <si>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</si>
  <si>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</si>
  <si>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</si>
  <si>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</si>
  <si>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</si>
  <si>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</si>
  <si>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</si>
  <si>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</si>
  <si>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</si>
  <si>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</si>
  <si>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</si>
  <si>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</si>
  <si>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</si>
  <si>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</si>
  <si>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</si>
  <si>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</si>
  <si>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</si>
  <si>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</si>
  <si>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</si>
  <si>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</si>
  <si>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</si>
  <si>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</si>
  <si>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</si>
  <si>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</si>
  <si>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</si>
  <si>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</si>
  <si>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</si>
  <si>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</si>
  <si>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</si>
  <si>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</si>
  <si>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</si>
  <si>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</si>
  <si>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</si>
  <si>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</si>
  <si>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</si>
  <si>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</si>
  <si>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</si>
  <si>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</si>
  <si>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</si>
  <si>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</si>
  <si>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</si>
  <si>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</si>
  <si>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</si>
  <si>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</si>
  <si>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</si>
  <si>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</si>
  <si>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</si>
  <si>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</si>
  <si>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</si>
  <si>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</si>
  <si>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</si>
  <si>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</si>
  <si>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</si>
  <si>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</si>
  <si>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</si>
  <si>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</si>
  <si>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</si>
  <si>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</si>
  <si>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</si>
  <si>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</si>
  <si>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</si>
  <si>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</si>
  <si>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</si>
  <si>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</si>
  <si>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</si>
  <si>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</si>
  <si>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</si>
  <si>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</si>
  <si>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</si>
  <si>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</si>
  <si>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</si>
  <si>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</si>
  <si>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</si>
  <si>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</si>
  <si>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</si>
  <si>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</si>
  <si>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</si>
  <si>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</si>
  <si>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</si>
  <si>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</si>
  <si>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</si>
  <si>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</si>
  <si>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</si>
  <si>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</si>
  <si>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</si>
  <si>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</si>
  <si>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</si>
  <si>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</si>
  <si>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</si>
  <si>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</si>
  <si>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</si>
  <si>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</si>
  <si>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</si>
  <si>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</si>
  <si>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</si>
  <si>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</si>
  <si>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</si>
  <si>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</si>
  <si>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</si>
  <si>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</si>
  <si>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</si>
  <si>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</si>
  <si>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</si>
  <si>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</si>
  <si>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</si>
  <si>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</si>
  <si>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</si>
  <si>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</si>
  <si>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</si>
  <si>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</si>
  <si>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</si>
  <si>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</si>
  <si>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</si>
  <si>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</si>
  <si>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</si>
  <si>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</si>
  <si>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</si>
  <si>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</si>
  <si>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</si>
  <si>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</si>
  <si>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</si>
  <si>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</si>
  <si>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</si>
  <si>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</si>
  <si>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</si>
  <si>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</si>
  <si>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</si>
  <si>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</si>
  <si>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</si>
  <si>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</si>
  <si>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</si>
  <si>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</si>
  <si>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</si>
  <si>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</si>
  <si>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</si>
  <si>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</si>
  <si>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</si>
  <si>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</si>
  <si>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</si>
  <si>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</si>
  <si>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</si>
  <si>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</si>
  <si>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</si>
  <si>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</si>
  <si>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</si>
  <si>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</si>
  <si>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</si>
  <si>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</si>
  <si>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</si>
  <si>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</si>
  <si>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</si>
  <si>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</si>
  <si>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</si>
  <si>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</si>
  <si>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</si>
  <si>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</si>
  <si>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</si>
  <si>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</si>
  <si>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</si>
  <si>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</si>
  <si>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</si>
  <si>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</si>
  <si>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</si>
  <si>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</si>
  <si>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</si>
  <si>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</si>
  <si>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</si>
  <si>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</si>
  <si>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</si>
  <si>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</si>
  <si>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</si>
  <si>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</si>
  <si>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</si>
  <si>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</si>
  <si>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</si>
  <si>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</si>
  <si>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</si>
  <si>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</si>
  <si>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</si>
  <si>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</si>
  <si>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</si>
  <si>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</si>
  <si>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</si>
  <si>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</si>
  <si>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</si>
  <si>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</si>
  <si>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</si>
  <si>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</si>
  <si>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</si>
  <si>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</si>
  <si>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</si>
  <si>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</si>
  <si>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</si>
  <si>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</si>
  <si>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</si>
  <si>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</si>
  <si>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</si>
  <si>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</si>
  <si>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</si>
  <si>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</si>
  <si>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</si>
  <si>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</si>
  <si>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</si>
  <si>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</si>
  <si>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</si>
  <si>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</si>
  <si>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</si>
  <si>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</si>
  <si>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</si>
  <si>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</si>
  <si>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</si>
  <si>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</si>
  <si>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</si>
  <si>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</si>
  <si>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</si>
  <si>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</si>
  <si>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</si>
  <si>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</si>
  <si>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</si>
  <si>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</si>
  <si>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</si>
  <si>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</si>
  <si>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</si>
  <si>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</si>
  <si>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</si>
  <si>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</si>
  <si>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</si>
  <si>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</si>
  <si>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</si>
  <si>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</si>
  <si>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</si>
  <si>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</si>
  <si>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</si>
  <si>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</si>
  <si>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</si>
  <si>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</si>
  <si>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</si>
  <si>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</si>
  <si>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</si>
  <si>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</si>
  <si>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</si>
  <si>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</si>
  <si>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</si>
  <si>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</si>
  <si>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</si>
  <si>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</si>
  <si>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</si>
  <si>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</si>
  <si>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</si>
  <si>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</si>
  <si>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</si>
  <si>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</si>
  <si>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</si>
  <si>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</si>
  <si>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</si>
  <si>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</si>
  <si>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</si>
  <si>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</si>
  <si>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</si>
  <si>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</si>
  <si>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</si>
  <si>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</si>
  <si>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</si>
  <si>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</si>
  <si>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</si>
  <si>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</si>
  <si>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</si>
  <si>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</si>
  <si>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</si>
  <si>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</si>
  <si>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</si>
  <si>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</si>
  <si>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</si>
  <si>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</si>
  <si>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</si>
  <si>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</si>
  <si>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</si>
  <si>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</si>
  <si>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</si>
  <si>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</si>
  <si>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</si>
  <si>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</si>
  <si>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</si>
  <si>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</si>
  <si>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</si>
  <si>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</si>
  <si>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</si>
  <si>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</si>
  <si>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</si>
  <si>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</si>
  <si>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</si>
  <si>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</si>
  <si>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</si>
  <si>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</si>
  <si>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</si>
  <si>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</si>
  <si>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</si>
  <si>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</si>
  <si>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</si>
  <si>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</si>
  <si>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</si>
  <si>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</si>
  <si>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</si>
  <si>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</si>
  <si>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</si>
  <si>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</si>
  <si>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</si>
  <si>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</si>
  <si>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</si>
  <si>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</si>
  <si>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</si>
  <si>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</si>
  <si>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</si>
  <si>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</si>
  <si>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</si>
  <si>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</si>
  <si>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</si>
  <si>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</si>
  <si>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</si>
  <si>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</si>
  <si>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</si>
  <si>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</si>
  <si>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</si>
  <si>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</si>
  <si>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</si>
  <si>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</si>
  <si>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</si>
  <si>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</si>
  <si>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</si>
  <si>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</si>
  <si>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</si>
  <si>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</si>
  <si>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</si>
  <si>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</si>
  <si>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</si>
  <si>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</si>
  <si>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</si>
  <si>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</si>
  <si>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</si>
  <si>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</si>
  <si>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</si>
  <si>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</si>
  <si>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</si>
  <si>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</si>
  <si>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</si>
  <si>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</si>
  <si>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</si>
  <si>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</si>
  <si>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</si>
  <si>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</si>
  <si>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</si>
  <si>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</si>
  <si>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</si>
  <si>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</si>
  <si>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</si>
  <si>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</si>
  <si>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</si>
  <si>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</si>
  <si>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</si>
  <si>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</si>
  <si>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</si>
  <si>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</si>
  <si>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</si>
  <si>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</si>
  <si>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</si>
  <si>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</si>
  <si>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</si>
  <si>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</si>
  <si>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</si>
  <si>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</si>
  <si>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</si>
  <si>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</si>
  <si>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</si>
  <si>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</si>
  <si>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</si>
  <si>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</si>
  <si>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</si>
  <si>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</si>
  <si>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</si>
  <si>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</si>
  <si>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</si>
  <si>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</si>
  <si>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</si>
  <si>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</si>
  <si>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</si>
  <si>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</si>
  <si>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</si>
  <si>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</si>
  <si>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</si>
  <si>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</si>
  <si>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</si>
  <si>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</si>
  <si>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</si>
  <si>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</si>
  <si>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</si>
  <si>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</si>
  <si>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</si>
  <si>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</si>
  <si>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</si>
  <si>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</si>
  <si>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</si>
  <si>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</si>
  <si>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</si>
  <si>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</si>
  <si>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</si>
  <si>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</si>
  <si>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</si>
  <si>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</si>
  <si>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</si>
  <si>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</si>
  <si>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</si>
  <si>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</si>
  <si>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</si>
  <si>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</si>
  <si>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</si>
  <si>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</si>
  <si>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</si>
  <si>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</si>
  <si>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</si>
  <si>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</si>
  <si>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</si>
  <si>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</si>
  <si>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</si>
  <si>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</si>
  <si>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</si>
  <si>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</si>
  <si>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</si>
  <si>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</si>
  <si>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</si>
  <si>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</si>
  <si>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</si>
  <si>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</si>
  <si>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</si>
  <si>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</si>
  <si>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</si>
  <si>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</si>
  <si>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</si>
  <si>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</si>
  <si>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</si>
  <si>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</si>
  <si>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</si>
  <si>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</si>
  <si>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</si>
  <si>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</si>
  <si>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</si>
  <si>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</si>
  <si>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</si>
  <si>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</si>
  <si>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</si>
  <si>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</si>
  <si>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</si>
  <si>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</si>
  <si>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</si>
  <si>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</si>
  <si>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</si>
  <si>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</si>
  <si>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</si>
  <si>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</si>
  <si>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</si>
  <si>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</si>
  <si>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</si>
  <si>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</si>
  <si>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</si>
  <si>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</si>
  <si>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</si>
  <si>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</si>
  <si>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</si>
  <si>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</si>
  <si>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</si>
  <si>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</si>
  <si>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</si>
  <si>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</si>
  <si>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</si>
  <si>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</si>
  <si>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</si>
  <si>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</si>
  <si>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</si>
  <si>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</si>
  <si>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</si>
  <si>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</si>
  <si>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</si>
  <si>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</si>
  <si>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</si>
  <si>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</si>
  <si>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</si>
  <si>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</si>
  <si>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</si>
  <si>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</si>
  <si>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</si>
  <si>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</si>
  <si>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</si>
  <si>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</si>
  <si>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</si>
  <si>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</si>
  <si>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</si>
  <si>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</si>
  <si>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</si>
  <si>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</si>
  <si>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</si>
  <si>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</si>
  <si>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</si>
  <si>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</si>
  <si>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</si>
  <si>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</si>
  <si>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</si>
  <si>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</si>
  <si>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</si>
  <si>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</si>
  <si>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</si>
  <si>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</si>
  <si>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</si>
  <si>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</si>
  <si>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</si>
  <si>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</si>
  <si>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</si>
  <si>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</si>
  <si>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</si>
  <si>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</si>
  <si>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</si>
  <si>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</si>
  <si>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</si>
  <si>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</si>
  <si>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</si>
  <si>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</si>
  <si>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</si>
  <si>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</si>
  <si>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</si>
  <si>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</si>
  <si>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</si>
  <si>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</si>
  <si>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</si>
  <si>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</si>
  <si>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</si>
  <si>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</si>
  <si>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</si>
  <si>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</si>
  <si>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</si>
  <si>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</si>
  <si>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</si>
  <si>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</si>
  <si>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</si>
  <si>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</si>
  <si>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</si>
  <si>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</si>
  <si>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</si>
  <si>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</si>
  <si>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</si>
  <si>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</si>
  <si>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</si>
  <si>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</si>
  <si>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</si>
  <si>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</si>
  <si>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</si>
  <si>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</si>
  <si>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</si>
  <si>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</si>
  <si>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</si>
  <si>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</si>
  <si>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</si>
  <si>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</si>
  <si>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</si>
  <si>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</si>
  <si>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</si>
  <si>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</si>
  <si>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</si>
  <si>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</si>
  <si>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</si>
  <si>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</si>
  <si>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</si>
  <si>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</si>
  <si>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</si>
  <si>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</si>
  <si>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</si>
  <si>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</si>
  <si>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</si>
  <si>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</si>
  <si>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</si>
  <si>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</si>
  <si>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</si>
  <si>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</si>
  <si>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</si>
  <si>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</si>
  <si>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</si>
  <si>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</si>
  <si>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</si>
  <si>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</si>
  <si>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</si>
  <si>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</si>
  <si>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</si>
  <si>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</si>
  <si>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</si>
  <si>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</si>
  <si>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</si>
  <si>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</si>
  <si>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</si>
  <si>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</si>
  <si>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</si>
  <si>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</si>
  <si>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</si>
  <si>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</si>
  <si>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</si>
  <si>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</si>
  <si>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</si>
  <si>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</si>
  <si>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</si>
  <si>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</si>
  <si>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</si>
  <si>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</si>
  <si>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</si>
  <si>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</si>
  <si>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</si>
  <si>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</si>
  <si>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</si>
  <si>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</si>
  <si>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</si>
  <si>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</si>
  <si>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</si>
  <si>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</si>
  <si>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</si>
  <si>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</si>
  <si>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</si>
  <si>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</si>
  <si>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</si>
  <si>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</si>
  <si>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</si>
  <si>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</si>
  <si>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</si>
  <si>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</si>
  <si>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</si>
  <si>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</si>
  <si>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</si>
  <si>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</si>
  <si>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</si>
  <si>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</si>
  <si>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</si>
  <si>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</si>
  <si>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</si>
  <si>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</si>
  <si>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</si>
  <si>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</si>
  <si>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</si>
  <si>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</si>
  <si>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</si>
  <si>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</si>
  <si>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</si>
  <si>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</si>
  <si>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</si>
  <si>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</si>
  <si>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</si>
  <si>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</si>
  <si>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</si>
  <si>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</si>
  <si>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</si>
  <si>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</si>
  <si>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</si>
  <si>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</si>
  <si>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</si>
  <si>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</si>
  <si>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</si>
  <si>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</si>
  <si>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</si>
  <si>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</si>
  <si>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</si>
  <si>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</si>
  <si>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</si>
  <si>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</si>
  <si>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</si>
  <si>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</si>
  <si>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</si>
  <si>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</si>
  <si>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</si>
  <si>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</si>
  <si>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</si>
  <si>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</si>
  <si>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</si>
  <si>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</si>
  <si>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</si>
  <si>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</si>
  <si>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</si>
  <si>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</si>
  <si>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</si>
  <si>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</si>
  <si>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</si>
  <si>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</si>
  <si>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</si>
  <si>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</si>
  <si>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</si>
  <si>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</si>
  <si>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</si>
  <si>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</si>
  <si>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</si>
  <si>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</si>
  <si>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</si>
  <si>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</si>
  <si>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</si>
  <si>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</si>
  <si>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</si>
  <si>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</si>
  <si>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</si>
  <si>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</si>
  <si>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</si>
  <si>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</si>
  <si>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</si>
  <si>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</si>
  <si>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</si>
  <si>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</si>
  <si>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</si>
  <si>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</si>
  <si>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</si>
  <si>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</si>
  <si>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</si>
  <si>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</si>
  <si>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</si>
  <si>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</si>
  <si>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</si>
  <si>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</si>
  <si>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</si>
  <si>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</si>
  <si>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</si>
  <si>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</si>
  <si>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</si>
  <si>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</si>
  <si>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</si>
  <si>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</si>
  <si>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</si>
  <si>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</si>
  <si>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</si>
  <si>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</si>
  <si>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</si>
  <si>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</si>
  <si>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</si>
  <si>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</si>
  <si>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</si>
  <si>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</si>
  <si>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</si>
  <si>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</si>
  <si>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</si>
  <si>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</si>
  <si>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</si>
  <si>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</si>
  <si>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</si>
  <si>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</si>
  <si>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</si>
  <si>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</si>
  <si>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</si>
  <si>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</si>
  <si>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</si>
  <si>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</si>
  <si>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</si>
  <si>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</si>
  <si>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</si>
  <si>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</si>
  <si>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</si>
  <si>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</si>
  <si>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</si>
  <si>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</si>
  <si>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</si>
  <si>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</si>
  <si>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</si>
  <si>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</si>
  <si>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</si>
  <si>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</si>
  <si>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</si>
  <si>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</si>
  <si>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</si>
  <si>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</si>
  <si>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</si>
  <si>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</si>
  <si>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</si>
  <si>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</si>
  <si>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</si>
  <si>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</si>
  <si>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</si>
  <si>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</si>
  <si>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</si>
  <si>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</si>
  <si>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</si>
  <si>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</si>
  <si>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</si>
  <si>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</si>
  <si>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</si>
  <si>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</si>
  <si>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</si>
  <si>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</si>
  <si>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</si>
  <si>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</si>
  <si>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</si>
  <si>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</si>
  <si>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</si>
  <si>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</si>
  <si>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</si>
  <si>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</si>
  <si>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</si>
  <si>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</si>
  <si>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</si>
  <si>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</si>
  <si>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</si>
  <si>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</si>
  <si>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</si>
  <si>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</si>
  <si>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</si>
  <si>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</si>
  <si>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</si>
  <si>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</si>
  <si>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</si>
  <si>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</si>
  <si>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</si>
  <si>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</si>
  <si>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</si>
  <si>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</si>
  <si>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</si>
  <si>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</si>
  <si>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</si>
  <si>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</si>
  <si>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</si>
  <si>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</si>
  <si>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</si>
  <si>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</si>
  <si>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</si>
  <si>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</si>
  <si>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</si>
  <si>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</si>
  <si>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</si>
  <si>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</si>
  <si>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</si>
  <si>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</si>
  <si>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</si>
  <si>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</si>
  <si>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</si>
  <si>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</si>
  <si>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</si>
  <si>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</si>
  <si>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</si>
  <si>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</si>
  <si>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</si>
  <si>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</si>
  <si>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</si>
  <si>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</si>
  <si>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</si>
  <si>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</si>
  <si>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</si>
  <si>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</si>
  <si>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</si>
  <si>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</si>
  <si>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</si>
  <si>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</si>
  <si>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</si>
  <si>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</si>
  <si>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</si>
  <si>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</si>
  <si>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</si>
  <si>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</si>
  <si>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</si>
  <si>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</si>
  <si>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</si>
  <si>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</si>
  <si>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</si>
  <si>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</si>
  <si>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</si>
  <si>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</si>
  <si>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</si>
  <si>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</si>
  <si>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</si>
  <si>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</si>
  <si>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</si>
  <si>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</si>
  <si>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</si>
  <si>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</si>
  <si>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</si>
  <si>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</si>
  <si>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</si>
  <si>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</si>
  <si>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</si>
  <si>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</si>
  <si>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</si>
  <si>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</si>
  <si>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</si>
  <si>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</si>
  <si>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</si>
  <si>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</si>
  <si>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</si>
  <si>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</si>
  <si>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</si>
  <si>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</si>
  <si>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</si>
  <si>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</si>
  <si>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</si>
  <si>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</si>
  <si>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</si>
  <si>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</si>
  <si>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</si>
  <si>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</si>
  <si>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</si>
  <si>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</si>
  <si>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</si>
  <si>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</si>
  <si>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</si>
  <si>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</si>
  <si>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</si>
  <si>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</si>
  <si>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</si>
  <si>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</si>
  <si>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</si>
  <si>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</si>
  <si>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</si>
  <si>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</si>
  <si>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</si>
  <si>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</si>
  <si>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</si>
  <si>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</si>
  <si>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</si>
  <si>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</si>
  <si>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</si>
  <si>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</si>
  <si>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</si>
  <si>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</si>
  <si>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</si>
  <si>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</si>
  <si>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</si>
  <si>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</si>
  <si>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</si>
  <si>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</si>
  <si>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</si>
  <si>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</si>
  <si>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</si>
  <si>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</si>
  <si>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</si>
  <si>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</si>
  <si>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</si>
  <si>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</si>
  <si>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</si>
  <si>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</si>
  <si>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</si>
  <si>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</si>
  <si>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</si>
  <si>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</si>
  <si>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</si>
  <si>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</si>
  <si>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</si>
  <si>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</si>
  <si>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</si>
  <si>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</si>
  <si>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</si>
  <si>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</si>
  <si>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</si>
  <si>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</si>
  <si>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</si>
  <si>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</si>
  <si>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</si>
  <si>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</si>
  <si>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</si>
  <si>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</si>
  <si>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</si>
  <si>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</si>
  <si>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</si>
  <si>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</si>
  <si>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</si>
  <si>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</si>
  <si>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</si>
  <si>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</si>
  <si>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</si>
  <si>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</si>
  <si>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</si>
  <si>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</si>
  <si>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</si>
  <si>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</si>
  <si>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</si>
  <si>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</si>
  <si>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</si>
  <si>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</si>
  <si>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</si>
  <si>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</si>
  <si>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</si>
  <si>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</si>
  <si>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</si>
  <si>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</si>
  <si>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</si>
  <si>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</si>
  <si>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</si>
  <si>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</si>
  <si>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</si>
  <si>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</si>
  <si>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</si>
  <si>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</si>
  <si>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</si>
  <si>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</si>
  <si>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</si>
  <si>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</si>
  <si>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</si>
  <si>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</si>
  <si>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</si>
  <si>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</si>
  <si>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</si>
  <si>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</si>
  <si>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</si>
  <si>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</si>
  <si>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</si>
  <si>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</si>
  <si>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</si>
  <si>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</si>
  <si>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</si>
  <si>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</si>
  <si>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</si>
  <si>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</si>
  <si>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</si>
  <si>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</si>
  <si>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</si>
  <si>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</si>
  <si>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</si>
  <si>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</si>
  <si>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</si>
  <si>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</si>
  <si>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</si>
  <si>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</si>
  <si>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</si>
  <si>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</si>
  <si>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</si>
  <si>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</si>
  <si>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</si>
  <si>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</si>
  <si>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</si>
  <si>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</si>
  <si>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</si>
  <si>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</si>
  <si>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</si>
  <si>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</si>
  <si>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</si>
  <si>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</si>
  <si>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</si>
  <si>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</si>
  <si>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</si>
  <si>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</si>
  <si>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</si>
  <si>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</si>
  <si>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</si>
  <si>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</si>
  <si>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</si>
  <si>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</si>
  <si>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</si>
  <si>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</si>
  <si>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</si>
  <si>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</si>
  <si>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</si>
  <si>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</si>
  <si>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</si>
  <si>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</si>
  <si>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</si>
  <si>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</si>
  <si>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</si>
  <si>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</si>
  <si>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</si>
  <si>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</si>
  <si>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</si>
  <si>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</si>
  <si>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</si>
  <si>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</si>
  <si>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</si>
  <si>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</si>
  <si>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</si>
  <si>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</si>
  <si>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</si>
  <si>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</si>
  <si>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</si>
  <si>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</si>
  <si>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</si>
  <si>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</si>
  <si>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</si>
  <si>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</si>
  <si>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</si>
  <si>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</si>
  <si>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</si>
  <si>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</si>
  <si>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</si>
  <si>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</si>
  <si>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</si>
  <si>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</si>
  <si>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</si>
  <si>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</si>
  <si>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</si>
  <si>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</si>
  <si>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</si>
  <si>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</si>
  <si>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</si>
  <si>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</si>
  <si>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</si>
  <si>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</si>
  <si>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</si>
  <si>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</si>
  <si>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</si>
  <si>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</si>
  <si>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</si>
  <si>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</si>
  <si>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</si>
  <si>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</si>
  <si>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</si>
  <si>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</si>
  <si>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</si>
  <si>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</si>
  <si>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</si>
  <si>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</si>
  <si>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</si>
  <si>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</si>
  <si>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</si>
  <si>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</si>
  <si>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</si>
  <si>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</si>
  <si>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</si>
  <si>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</si>
  <si>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</si>
  <si>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</si>
  <si>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</si>
  <si>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</si>
  <si>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</si>
  <si>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</si>
  <si>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</si>
  <si>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</si>
  <si>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</si>
  <si>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</si>
  <si>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</si>
  <si>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</si>
  <si>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</si>
  <si>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</si>
  <si>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</si>
  <si>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</si>
  <si>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</si>
  <si>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</si>
  <si>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</si>
  <si>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</si>
  <si>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</si>
  <si>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</si>
  <si>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</si>
  <si>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</si>
  <si>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</si>
  <si>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</si>
  <si>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</si>
  <si>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</si>
  <si>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</si>
  <si>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</si>
  <si>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</si>
  <si>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</si>
  <si>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</si>
  <si>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</si>
  <si>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</si>
  <si>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</si>
  <si>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</si>
  <si>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</si>
  <si>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</si>
  <si>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</si>
  <si>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</si>
  <si>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</si>
  <si>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</si>
  <si>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</si>
  <si>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</si>
  <si>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</si>
  <si>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</si>
  <si>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</si>
  <si>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</si>
  <si>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</si>
  <si>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</si>
  <si>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</si>
  <si>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</si>
  <si>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</si>
  <si>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</si>
  <si>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</si>
  <si>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</si>
  <si>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</si>
  <si>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</si>
  <si>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</si>
  <si>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</si>
  <si>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</si>
  <si>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</si>
  <si>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</si>
  <si>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</si>
  <si>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</si>
  <si>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</si>
  <si>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</si>
  <si>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</si>
  <si>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</si>
  <si>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</si>
  <si>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</si>
  <si>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</si>
  <si>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</si>
  <si>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</si>
  <si>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</si>
  <si>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</si>
  <si>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</si>
  <si>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</si>
  <si>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</si>
  <si>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</si>
  <si>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</si>
  <si>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</si>
  <si>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</si>
  <si>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</si>
  <si>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</si>
  <si>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</si>
  <si>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</si>
  <si>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</si>
  <si>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</si>
  <si>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</si>
  <si>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</si>
  <si>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</si>
  <si>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</si>
  <si>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</si>
  <si>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</si>
  <si>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</si>
  <si>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</si>
  <si>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</si>
  <si>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</si>
  <si>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</si>
  <si>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</si>
  <si>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</si>
  <si>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</si>
  <si>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</si>
  <si>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</si>
  <si>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</si>
  <si>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</si>
  <si>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</si>
  <si>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</si>
  <si>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</si>
  <si>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</si>
  <si>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</si>
  <si>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</si>
  <si>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</si>
  <si>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</si>
  <si>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</si>
  <si>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</si>
  <si>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</si>
  <si>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</si>
  <si>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</si>
  <si>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</si>
  <si>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</si>
  <si>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</si>
  <si>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</si>
  <si>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</si>
  <si>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</si>
  <si>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</si>
  <si>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</si>
  <si>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</si>
  <si>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</si>
  <si>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</si>
  <si>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</si>
  <si>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</si>
  <si>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</si>
  <si>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</si>
  <si>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</si>
  <si>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</si>
  <si>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</si>
  <si>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</si>
  <si>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</si>
  <si>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</si>
  <si>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</si>
  <si>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</si>
  <si>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</si>
  <si>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</si>
  <si>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</si>
  <si>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</si>
  <si>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</si>
  <si>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</si>
  <si>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</si>
  <si>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</si>
  <si>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</si>
  <si>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</si>
  <si>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</si>
  <si>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</si>
  <si>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</si>
  <si>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</si>
  <si>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</si>
  <si>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</si>
  <si>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</si>
  <si>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</si>
  <si>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</si>
  <si>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</si>
  <si>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</si>
  <si>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</si>
  <si>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</si>
  <si>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</si>
  <si>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</si>
  <si>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</si>
  <si>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</si>
  <si>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</si>
  <si>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</si>
  <si>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</si>
  <si>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</si>
  <si>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</si>
  <si>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</si>
  <si>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</si>
  <si>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</si>
  <si>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</si>
  <si>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</si>
  <si>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</si>
  <si>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</si>
  <si>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</si>
  <si>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</si>
  <si>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</si>
  <si>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</si>
  <si>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</si>
  <si>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</si>
  <si>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</si>
  <si>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</si>
  <si>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</si>
  <si>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</si>
  <si>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</si>
  <si>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</si>
  <si>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</si>
  <si>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</si>
  <si>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</si>
  <si>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</si>
  <si>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</si>
  <si>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</si>
  <si>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</si>
  <si>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</si>
  <si>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</si>
  <si>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</si>
  <si>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</si>
  <si>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</si>
  <si>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</si>
  <si>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</si>
  <si>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</si>
  <si>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</si>
  <si>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</si>
  <si>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</si>
  <si>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</si>
  <si>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</si>
  <si>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</si>
  <si>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</si>
  <si>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</si>
  <si>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</si>
  <si>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</si>
  <si>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</si>
  <si>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</si>
  <si>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</si>
  <si>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</si>
  <si>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</si>
  <si>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</si>
  <si>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</si>
  <si>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</si>
  <si>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</si>
  <si>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</si>
  <si>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</si>
  <si>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</si>
  <si>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</si>
  <si>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</si>
  <si>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</si>
  <si>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</si>
  <si>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</si>
  <si>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</si>
  <si>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</si>
  <si>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</si>
  <si>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</si>
  <si>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</si>
  <si>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</si>
  <si>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</si>
  <si>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</si>
  <si>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</si>
  <si>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</si>
  <si>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</si>
  <si>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</si>
  <si>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</si>
  <si>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</si>
  <si>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</si>
  <si>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</si>
  <si>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</si>
  <si>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</si>
  <si>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</si>
  <si>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</si>
  <si>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</si>
  <si>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</si>
  <si>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</si>
  <si>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</si>
  <si>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</si>
  <si>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</si>
  <si>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</si>
  <si>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</si>
  <si>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</si>
  <si>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</si>
  <si>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</si>
  <si>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</si>
  <si>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</si>
  <si>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</si>
  <si>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</si>
  <si>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</si>
  <si>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</si>
  <si>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</si>
  <si>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</si>
  <si>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</si>
  <si>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</si>
  <si>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</si>
  <si>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</si>
  <si>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</si>
  <si>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</si>
  <si>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</si>
  <si>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</si>
  <si>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</si>
  <si>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</si>
  <si>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</si>
  <si>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</si>
  <si>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</si>
  <si>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</si>
  <si>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</si>
  <si>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</si>
  <si>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</si>
  <si>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</si>
  <si>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</si>
  <si>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</si>
  <si>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</si>
  <si>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</si>
  <si>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</si>
  <si>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</si>
  <si>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</si>
  <si>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</si>
  <si>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</si>
  <si>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</si>
  <si>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</si>
  <si>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</si>
  <si>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</si>
  <si>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</si>
  <si>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</si>
  <si>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</si>
  <si>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</si>
  <si>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</si>
  <si>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</si>
  <si>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</si>
  <si>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</si>
  <si>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</si>
  <si>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</si>
  <si>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</si>
  <si>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</si>
  <si>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</si>
  <si>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</si>
  <si>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</si>
  <si>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</si>
  <si>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</si>
  <si>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</si>
  <si>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</si>
  <si>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</si>
  <si>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</si>
  <si>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</si>
  <si>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</si>
  <si>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</si>
  <si>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</si>
  <si>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</si>
  <si>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</si>
  <si>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</si>
  <si>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</si>
  <si>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</si>
  <si>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</si>
  <si>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</si>
  <si>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</si>
  <si>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</si>
  <si>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</si>
  <si>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</si>
  <si>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</si>
  <si>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</si>
  <si>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</si>
  <si>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</si>
  <si>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</si>
  <si>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</si>
  <si>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</si>
  <si>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</si>
  <si>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</si>
  <si>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</si>
  <si>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</si>
  <si>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</si>
  <si>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</si>
  <si>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</si>
  <si>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</si>
  <si>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</si>
  <si>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</si>
  <si>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</si>
  <si>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</si>
  <si>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</si>
  <si>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</si>
  <si>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</si>
  <si>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</si>
  <si>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</si>
  <si>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</si>
  <si>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</si>
  <si>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</si>
  <si>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</si>
  <si>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</si>
  <si>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</si>
  <si>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</si>
  <si>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</si>
  <si>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</si>
  <si>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</si>
  <si>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</si>
  <si>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</si>
  <si>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</si>
  <si>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</si>
  <si>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</si>
  <si>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</si>
  <si>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</si>
  <si>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</si>
  <si>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</si>
  <si>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</si>
  <si>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</si>
  <si>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</si>
  <si>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</si>
  <si>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</si>
  <si>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</si>
  <si>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</si>
  <si>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</si>
  <si>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</si>
  <si>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</si>
  <si>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</si>
  <si>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</si>
  <si>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</si>
  <si>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</si>
  <si>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</si>
  <si>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</si>
  <si>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</si>
  <si>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</si>
  <si>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</si>
  <si>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</si>
  <si>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</si>
  <si>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</si>
  <si>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</si>
  <si>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</si>
  <si>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</si>
  <si>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</si>
  <si>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</si>
  <si>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</si>
  <si>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</si>
  <si>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</si>
  <si>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</si>
  <si>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</si>
  <si>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</si>
  <si>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</si>
  <si>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</si>
  <si>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</si>
  <si>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</si>
  <si>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</si>
  <si>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</si>
  <si>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</si>
  <si>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</si>
  <si>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</si>
  <si>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</si>
  <si>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</si>
  <si>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</si>
  <si>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</si>
  <si>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</si>
  <si>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</si>
  <si>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</si>
  <si>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</si>
  <si>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</si>
  <si>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</si>
  <si>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</si>
  <si>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</si>
  <si>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</si>
  <si>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</si>
  <si>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</si>
  <si>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</si>
  <si>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</si>
  <si>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</si>
  <si>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</si>
  <si>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</si>
  <si>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</si>
  <si>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</si>
  <si>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</si>
  <si>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</si>
  <si>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</si>
  <si>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</si>
  <si>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</si>
  <si>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</si>
  <si>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</si>
  <si>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</si>
  <si>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</si>
  <si>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</si>
  <si>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</si>
  <si>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</si>
  <si>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</si>
  <si>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</si>
  <si>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</si>
  <si>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</si>
  <si>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</si>
  <si>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</si>
  <si>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</si>
  <si>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</si>
  <si>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</si>
  <si>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</si>
  <si>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</si>
  <si>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</si>
  <si>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</si>
  <si>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</si>
  <si>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</si>
  <si>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</si>
  <si>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</si>
  <si>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</si>
  <si>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</si>
  <si>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</si>
  <si>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</si>
  <si>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</si>
  <si>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</si>
  <si>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</si>
  <si>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</si>
  <si>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</si>
  <si>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</si>
  <si>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</si>
  <si>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</si>
  <si>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</si>
  <si>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</si>
  <si>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</si>
  <si>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</si>
  <si>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</si>
  <si>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</si>
  <si>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</si>
  <si>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</si>
  <si>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</si>
  <si>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</si>
  <si>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</si>
  <si>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</si>
  <si>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</si>
  <si>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</si>
  <si>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</si>
  <si>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</si>
  <si>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</si>
  <si>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</si>
  <si>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</si>
  <si>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</si>
  <si>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</si>
  <si>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</si>
  <si>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</si>
  <si>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</si>
  <si>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</si>
  <si>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</si>
  <si>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</si>
  <si>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</si>
  <si>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</si>
  <si>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</si>
  <si>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</si>
  <si>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</si>
  <si>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</si>
  <si>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</si>
  <si>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</si>
  <si>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</si>
  <si>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</si>
  <si>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</si>
  <si>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</si>
  <si>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</si>
  <si>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</si>
  <si>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</si>
  <si>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</si>
  <si>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</si>
  <si>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</si>
  <si>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</si>
  <si>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</si>
  <si>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</si>
  <si>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</si>
  <si>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</si>
  <si>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</si>
  <si>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</si>
  <si>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</si>
  <si>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</si>
  <si>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</si>
  <si>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</si>
  <si>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</si>
  <si>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</si>
  <si>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</si>
  <si>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</si>
  <si>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</si>
  <si>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</si>
  <si>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</si>
  <si>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</si>
  <si>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</si>
  <si>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</si>
  <si>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</si>
  <si>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</si>
  <si>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</si>
  <si>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</si>
  <si>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</si>
  <si>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</si>
  <si>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</si>
  <si>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</si>
  <si>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</si>
  <si>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</si>
  <si>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</si>
  <si>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</si>
  <si>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</si>
  <si>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</si>
  <si>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</si>
  <si>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</si>
  <si>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</si>
  <si>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</si>
  <si>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</si>
  <si>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</si>
  <si>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</si>
  <si>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</si>
  <si>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</si>
  <si>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</si>
  <si>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</si>
  <si>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</si>
  <si>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</si>
  <si>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</si>
  <si>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</si>
  <si>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</si>
  <si>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</si>
  <si>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</si>
  <si>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</si>
  <si>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</si>
  <si>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</si>
  <si>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</si>
  <si>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</si>
  <si>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</si>
  <si>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</si>
  <si>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</si>
  <si>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</si>
  <si>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</si>
  <si>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</si>
  <si>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</si>
  <si>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</si>
  <si>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</si>
  <si>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</si>
  <si>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</si>
  <si>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</si>
  <si>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</si>
  <si>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</si>
  <si>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</si>
  <si>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</si>
  <si>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</si>
  <si>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</si>
  <si>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</si>
  <si>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</si>
  <si>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</si>
  <si>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</si>
  <si>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</si>
  <si>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</si>
  <si>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</si>
  <si>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</si>
  <si>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</si>
  <si>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</si>
  <si>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</si>
  <si>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</si>
  <si>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</si>
  <si>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</si>
  <si>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</si>
  <si>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</si>
  <si>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</si>
  <si>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</si>
  <si>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</si>
  <si>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</si>
  <si>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</si>
  <si>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</si>
  <si>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</si>
  <si>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</si>
  <si>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</si>
  <si>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</si>
  <si>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</si>
  <si>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</si>
  <si>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</si>
  <si>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</si>
  <si>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</si>
  <si>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</si>
  <si>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</si>
  <si>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</si>
  <si>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</si>
  <si>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</si>
  <si>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</si>
  <si>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</si>
  <si>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</si>
  <si>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</si>
  <si>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</si>
  <si>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</si>
  <si>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</si>
  <si>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</si>
  <si>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</si>
  <si>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</si>
  <si>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</si>
  <si>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</si>
  <si>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</si>
  <si>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</si>
  <si>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</si>
  <si>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</si>
  <si>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</si>
  <si>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</si>
  <si>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</si>
  <si>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</si>
  <si>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</si>
  <si>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</si>
  <si>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</si>
  <si>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</si>
  <si>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</si>
  <si>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</si>
  <si>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</si>
  <si>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</si>
  <si>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</si>
  <si>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</si>
  <si>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</si>
  <si>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</si>
  <si>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</si>
  <si>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</si>
  <si>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</si>
  <si>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</si>
  <si>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</si>
  <si>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</si>
  <si>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</si>
  <si>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</si>
  <si>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</si>
  <si>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</si>
  <si>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</si>
  <si>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</si>
  <si>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</si>
  <si>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</si>
  <si>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</si>
  <si>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</si>
  <si>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</si>
  <si>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</si>
  <si>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</si>
  <si>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</si>
  <si>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</si>
  <si>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</si>
  <si>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</si>
  <si>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</si>
  <si>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</si>
  <si>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</si>
  <si>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</si>
  <si>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</si>
  <si>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</si>
  <si>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</si>
  <si>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</si>
  <si>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</si>
  <si>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</si>
  <si>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</si>
  <si>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</si>
  <si>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</si>
  <si>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</si>
  <si>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</si>
  <si>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</si>
  <si>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</si>
  <si>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</si>
  <si>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</si>
  <si>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</si>
  <si>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</si>
  <si>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</si>
  <si>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</si>
  <si>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</si>
  <si>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</si>
  <si>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</si>
  <si>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</si>
  <si>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</si>
  <si>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</si>
  <si>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</si>
  <si>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</si>
  <si>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</si>
  <si>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</si>
  <si>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</si>
  <si>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</si>
  <si>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</si>
  <si>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</si>
  <si>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</si>
  <si>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</si>
  <si>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</si>
  <si>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</si>
  <si>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</si>
  <si>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</si>
  <si>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</si>
  <si>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</si>
  <si>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</si>
  <si>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</si>
  <si>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</si>
  <si>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</si>
  <si>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</si>
  <si>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</si>
  <si>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</si>
  <si>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</si>
  <si>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</si>
  <si>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</si>
  <si>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</si>
  <si>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</si>
  <si>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</si>
  <si>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</si>
  <si>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</si>
  <si>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</si>
  <si>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</si>
  <si>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</si>
  <si>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</si>
  <si>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</si>
  <si>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</si>
  <si>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</si>
  <si>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</si>
  <si>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</si>
  <si>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</si>
  <si>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</si>
  <si>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</si>
  <si>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</si>
  <si>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</si>
  <si>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</si>
  <si>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</si>
  <si>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</si>
  <si>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</si>
  <si>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</si>
  <si>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</si>
  <si>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</si>
  <si>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</si>
  <si>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</si>
  <si>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</si>
  <si>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</si>
  <si>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</si>
  <si>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</si>
  <si>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</si>
  <si>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</si>
  <si>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</si>
  <si>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</si>
  <si>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</si>
  <si>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</si>
  <si>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</si>
  <si>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</si>
  <si>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</si>
  <si>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</si>
  <si>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</si>
  <si>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</si>
  <si>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</si>
  <si>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</si>
  <si>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</si>
  <si>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</si>
  <si>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</si>
  <si>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</si>
  <si>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</si>
  <si>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</si>
  <si>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</si>
  <si>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</si>
  <si>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</si>
  <si>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</si>
  <si>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</si>
  <si>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</si>
  <si>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</si>
  <si>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</si>
  <si>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</si>
  <si>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</si>
  <si>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</si>
  <si>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</si>
  <si>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</si>
  <si>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</si>
  <si>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</si>
  <si>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</si>
  <si>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</si>
  <si>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</si>
  <si>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</si>
  <si>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</si>
  <si>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</si>
  <si>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</si>
  <si>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</si>
  <si>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</si>
  <si>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</si>
  <si>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</si>
  <si>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</si>
  <si>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</si>
  <si>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</si>
  <si>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</si>
  <si>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</si>
  <si>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</si>
  <si>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</si>
  <si>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</si>
  <si>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</si>
  <si>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</si>
  <si>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</si>
  <si>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</si>
  <si>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</si>
  <si>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</si>
  <si>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</si>
  <si>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</si>
  <si>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</si>
  <si>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</si>
  <si>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</si>
  <si>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</si>
  <si>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</si>
  <si>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</si>
  <si>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</si>
  <si>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</si>
  <si>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</si>
  <si>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</si>
  <si>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</si>
  <si>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</si>
  <si>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</si>
  <si>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</si>
  <si>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</si>
  <si>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</si>
  <si>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</si>
  <si>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</si>
  <si>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</si>
  <si>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</si>
  <si>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</si>
  <si>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</si>
  <si>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</si>
  <si>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</si>
  <si>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</si>
  <si>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</si>
  <si>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</si>
  <si>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</si>
  <si>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</si>
  <si>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</si>
  <si>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</si>
  <si>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</si>
  <si>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</si>
  <si>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</si>
  <si>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</si>
  <si>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</si>
  <si>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</si>
  <si>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</si>
  <si>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</si>
  <si>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</si>
  <si>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</si>
  <si>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</si>
  <si>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</si>
  <si>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</si>
  <si>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</si>
  <si>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</si>
  <si>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</si>
  <si>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</si>
  <si>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</si>
  <si>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</si>
  <si>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</si>
  <si>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</si>
  <si>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</si>
  <si>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</si>
  <si>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</si>
  <si>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</si>
  <si>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</si>
  <si>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</si>
  <si>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</si>
  <si>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</si>
  <si>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</si>
  <si>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</si>
  <si>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</si>
  <si>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</si>
  <si>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</si>
  <si>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</si>
  <si>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</si>
  <si>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</si>
  <si>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</si>
  <si>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</si>
  <si>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</si>
  <si>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</si>
  <si>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</si>
  <si>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</si>
  <si>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</si>
  <si>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</si>
  <si>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</si>
  <si>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</si>
  <si>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</si>
  <si>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</si>
  <si>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</si>
  <si>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</si>
  <si>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</si>
  <si>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</si>
  <si>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</si>
  <si>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</si>
  <si>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</si>
  <si>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</si>
  <si>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</si>
  <si>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</si>
  <si>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</si>
  <si>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</si>
  <si>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</si>
  <si>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</si>
  <si>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</si>
  <si>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</si>
  <si>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</si>
  <si>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</si>
  <si>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</si>
  <si>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</si>
  <si>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</si>
  <si>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</si>
  <si>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</si>
  <si>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</si>
  <si>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</si>
  <si>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</si>
  <si>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</si>
  <si>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</si>
  <si>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</si>
  <si>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</si>
  <si>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</si>
  <si>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</si>
  <si>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</si>
  <si>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</si>
  <si>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</si>
  <si>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</si>
  <si>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</si>
  <si>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</si>
  <si>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</si>
  <si>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</si>
  <si>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</si>
  <si>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</si>
  <si>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</si>
  <si>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</si>
  <si>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</si>
  <si>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</si>
  <si>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</si>
  <si>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</si>
  <si>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</si>
  <si>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</si>
  <si>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</si>
  <si>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</si>
  <si>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</si>
  <si>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</si>
  <si>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</si>
  <si>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</si>
  <si>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</si>
  <si>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</si>
  <si>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</si>
  <si>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</si>
  <si>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</si>
  <si>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</si>
  <si>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</si>
  <si>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</si>
  <si>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</si>
  <si>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</si>
  <si>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</si>
  <si>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</si>
  <si>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</si>
  <si>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</si>
  <si>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</si>
  <si>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</si>
  <si>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</si>
  <si>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</si>
  <si>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</si>
  <si>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</si>
  <si>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</si>
  <si>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</si>
  <si>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</si>
  <si>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</si>
  <si>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</si>
  <si>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</si>
  <si>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</si>
  <si>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</si>
  <si>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</si>
  <si>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</si>
  <si>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</si>
  <si>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</si>
  <si>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</si>
  <si>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</si>
  <si>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</si>
  <si>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</si>
  <si>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</si>
  <si>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</si>
  <si>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</si>
  <si>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</si>
  <si>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</si>
  <si>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</si>
  <si>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</si>
  <si>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</si>
  <si>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</si>
  <si>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</si>
  <si>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</si>
  <si>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</si>
  <si>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</si>
  <si>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</si>
  <si>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</si>
  <si>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</si>
  <si>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</si>
  <si>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</si>
  <si>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</si>
  <si>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</si>
  <si>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</si>
  <si>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</si>
  <si>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</si>
  <si>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</si>
  <si>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</si>
  <si>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</si>
  <si>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</si>
  <si>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</si>
  <si>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</si>
  <si>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</si>
  <si>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</si>
  <si>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</si>
  <si>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</si>
  <si>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</si>
  <si>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</si>
  <si>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</si>
  <si>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</si>
  <si>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</si>
  <si>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</si>
  <si>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</si>
  <si>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</si>
  <si>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</si>
  <si>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</si>
  <si>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</si>
  <si>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</si>
  <si>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</si>
  <si>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</si>
  <si>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</si>
  <si>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</si>
  <si>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</si>
  <si>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</si>
  <si>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</si>
  <si>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</si>
  <si>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</si>
  <si>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</si>
  <si>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</si>
  <si>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</si>
  <si>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</si>
  <si>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</si>
  <si>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</si>
  <si>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</si>
  <si>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</si>
  <si>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</si>
  <si>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</si>
  <si>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</si>
  <si>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</si>
  <si>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</si>
  <si>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</si>
  <si>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</si>
  <si>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</si>
  <si>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</si>
  <si>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</si>
  <si>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</si>
  <si>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</si>
  <si>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</si>
  <si>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</si>
  <si>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</si>
  <si>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</si>
  <si>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</si>
  <si>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</si>
  <si>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</si>
  <si>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</si>
  <si>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</si>
  <si>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</si>
  <si>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</si>
  <si>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</si>
  <si>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</si>
  <si>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</si>
  <si>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</si>
  <si>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</si>
  <si>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</si>
  <si>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</si>
  <si>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</si>
  <si>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</si>
  <si>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</si>
  <si>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</si>
  <si>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</si>
  <si>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</si>
  <si>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</si>
  <si>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</si>
  <si>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</si>
  <si>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</si>
  <si>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</si>
  <si>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</si>
  <si>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</si>
  <si>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</si>
  <si>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</si>
  <si>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</si>
  <si>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</si>
  <si>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</si>
  <si>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</si>
  <si>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</si>
  <si>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</si>
  <si>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</si>
  <si>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</si>
  <si>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</si>
  <si>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</si>
  <si>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</si>
  <si>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</si>
  <si>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</si>
  <si>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</si>
  <si>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</si>
  <si>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</si>
  <si>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</si>
  <si>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</si>
  <si>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</si>
  <si>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</si>
  <si>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</si>
  <si>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</si>
  <si>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</si>
  <si>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</si>
  <si>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</si>
  <si>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</si>
  <si>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</si>
  <si>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</si>
  <si>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</si>
  <si>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</si>
  <si>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</si>
  <si>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</si>
  <si>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</si>
  <si>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</si>
  <si>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</si>
  <si>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</si>
  <si>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</si>
  <si>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</si>
  <si>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</si>
  <si>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</si>
  <si>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</si>
  <si>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</si>
  <si>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</si>
  <si>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</si>
  <si>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</si>
  <si>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</si>
  <si>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</si>
  <si>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</si>
  <si>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</si>
  <si>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</si>
  <si>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</si>
  <si>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</si>
  <si>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</si>
  <si>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</si>
  <si>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</si>
  <si>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</si>
  <si>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</si>
  <si>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</si>
  <si>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</si>
  <si>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</si>
  <si>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</si>
  <si>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</si>
  <si>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</si>
  <si>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</si>
  <si>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</si>
  <si>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</si>
  <si>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</si>
  <si>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</si>
  <si>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</si>
  <si>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</si>
  <si>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</si>
  <si>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</si>
  <si>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</si>
  <si>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</si>
  <si>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</si>
  <si>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</si>
  <si>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</si>
  <si>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</si>
  <si>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</si>
  <si>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</si>
  <si>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</si>
  <si>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</si>
  <si>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</si>
  <si>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</si>
  <si>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</si>
  <si>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</si>
  <si>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</si>
  <si>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</si>
  <si>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</si>
  <si>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</si>
  <si>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</si>
  <si>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</si>
  <si>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</si>
  <si>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</si>
  <si>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</si>
  <si>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</si>
  <si>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</si>
  <si>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</si>
  <si>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</si>
  <si>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</si>
  <si>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</si>
  <si>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</si>
  <si>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</si>
  <si>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</si>
  <si>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</si>
  <si>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</si>
  <si>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</si>
  <si>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</si>
  <si>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</si>
  <si>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</si>
  <si>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</si>
  <si>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</si>
  <si>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</si>
  <si>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</si>
  <si>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</si>
  <si>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</si>
  <si>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</si>
  <si>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</si>
  <si>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</si>
  <si>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</si>
  <si>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</si>
  <si>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</si>
  <si>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</si>
  <si>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</si>
  <si>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</si>
  <si>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</si>
  <si>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</si>
  <si>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</si>
  <si>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</si>
  <si>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</si>
  <si>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</si>
  <si>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</si>
  <si>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</si>
  <si>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</si>
  <si>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</si>
  <si>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</si>
  <si>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</si>
  <si>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</si>
  <si>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</si>
  <si>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</si>
  <si>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</si>
  <si>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</si>
  <si>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</si>
  <si>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</si>
  <si>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</si>
  <si>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</si>
  <si>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</si>
  <si>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</si>
  <si>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</si>
  <si>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</si>
  <si>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</si>
  <si>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</si>
  <si>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</si>
  <si>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</si>
  <si>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</si>
  <si>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</si>
  <si>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</si>
  <si>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</si>
  <si>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</si>
  <si>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</si>
  <si>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</si>
  <si>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</si>
  <si>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</si>
  <si>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</si>
  <si>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</si>
  <si>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</si>
  <si>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</si>
  <si>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</si>
  <si>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</si>
  <si>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</si>
  <si>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</si>
  <si>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</si>
  <si>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</si>
  <si>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</si>
  <si>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</si>
  <si>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</si>
  <si>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</si>
  <si>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</si>
  <si>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</si>
  <si>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</si>
  <si>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</si>
  <si>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</si>
  <si>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</si>
  <si>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</si>
  <si>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</si>
  <si>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</si>
  <si>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</si>
  <si>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</si>
  <si>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</si>
  <si>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</si>
  <si>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</si>
  <si>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</si>
  <si>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</si>
  <si>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</si>
  <si>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</si>
  <si>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</si>
  <si>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</si>
  <si>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</si>
  <si>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</si>
  <si>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</si>
  <si>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</si>
  <si>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</si>
  <si>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</si>
  <si>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</si>
  <si>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</si>
  <si>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</si>
  <si>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</si>
  <si>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</si>
  <si>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</si>
  <si>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</si>
  <si>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</si>
  <si>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</si>
  <si>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</si>
  <si>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</si>
  <si>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</si>
  <si>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</si>
  <si>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</si>
  <si>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</si>
  <si>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</si>
  <si>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</si>
  <si>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</si>
  <si>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</si>
  <si>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</si>
  <si>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</si>
  <si>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</si>
  <si>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</si>
  <si>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</si>
  <si>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</si>
  <si>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</si>
  <si>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</si>
  <si>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</si>
  <si>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</si>
  <si>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</si>
  <si>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</si>
  <si>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</si>
  <si>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</si>
  <si>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</si>
  <si>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</si>
  <si>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</si>
  <si>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</si>
  <si>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</si>
  <si>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</si>
  <si>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</si>
  <si>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</si>
  <si>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</si>
  <si>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</si>
  <si>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</si>
  <si>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</si>
  <si>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</si>
  <si>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</si>
  <si>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</si>
  <si>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</si>
  <si>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</si>
  <si>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</si>
  <si>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</si>
  <si>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</si>
  <si>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</si>
  <si>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</si>
  <si>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</si>
  <si>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</si>
  <si>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</si>
  <si>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</si>
  <si>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</si>
  <si>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</si>
  <si>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</si>
  <si>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</si>
  <si>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</si>
  <si>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</si>
  <si>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</si>
  <si>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</si>
  <si>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</si>
  <si>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</si>
  <si>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</si>
  <si>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</si>
  <si>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</si>
  <si>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</si>
  <si>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</si>
  <si>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</si>
  <si>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</si>
  <si>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</si>
  <si>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</si>
  <si>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</si>
  <si>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</si>
  <si>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</si>
  <si>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</si>
  <si>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</si>
  <si>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</si>
  <si>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</si>
  <si>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</si>
  <si>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</si>
  <si>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</si>
  <si>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</si>
  <si>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</si>
  <si>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</si>
  <si>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</si>
  <si>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</si>
  <si>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</si>
  <si>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</si>
  <si>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</si>
  <si>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</si>
  <si>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</si>
  <si>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</si>
  <si>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</si>
  <si>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</si>
  <si>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</si>
  <si>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</si>
  <si>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</si>
  <si>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</si>
  <si>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</si>
  <si>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</si>
  <si>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</si>
  <si>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</si>
  <si>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</si>
  <si>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</si>
  <si>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</si>
  <si>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</si>
  <si>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</si>
  <si>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</si>
  <si>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</si>
  <si>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</si>
  <si>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</si>
  <si>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</si>
  <si>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</si>
  <si>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</si>
  <si>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</si>
  <si>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</si>
  <si>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</si>
  <si>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</si>
  <si>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</si>
  <si>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</si>
  <si>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</si>
  <si>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</si>
  <si>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</si>
  <si>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</si>
  <si>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</si>
  <si>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</si>
  <si>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</si>
  <si>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</si>
  <si>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</si>
  <si>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</si>
  <si>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</si>
  <si>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</si>
  <si>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</si>
  <si>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</si>
  <si>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</si>
  <si>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</si>
  <si>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</si>
  <si>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</si>
  <si>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</si>
  <si>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</si>
  <si>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</si>
  <si>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</si>
  <si>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</si>
  <si>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</si>
  <si>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</si>
  <si>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</si>
  <si>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</si>
  <si>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</si>
  <si>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</si>
  <si>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</si>
  <si>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</si>
  <si>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</si>
  <si>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</si>
  <si>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</si>
  <si>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</si>
  <si>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</si>
  <si>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</si>
  <si>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</si>
  <si>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</si>
  <si>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</si>
  <si>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</si>
  <si>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</si>
  <si>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</si>
  <si>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</si>
  <si>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</si>
  <si>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</si>
  <si>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</si>
  <si>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</si>
  <si>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</si>
  <si>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</si>
  <si>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</si>
  <si>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</si>
  <si>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</si>
  <si>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</si>
  <si>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</si>
  <si>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</si>
  <si>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</si>
  <si>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</si>
  <si>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</si>
  <si>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</si>
  <si>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</si>
  <si>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</si>
  <si>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</si>
  <si>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</si>
  <si>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</si>
  <si>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</si>
  <si>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</si>
  <si>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</si>
  <si>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</si>
  <si>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</si>
  <si>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</si>
  <si>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</si>
  <si>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</si>
  <si>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</si>
  <si>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</si>
  <si>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</si>
  <si>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</si>
  <si>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</si>
  <si>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</si>
  <si>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</si>
  <si>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</si>
  <si>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</si>
  <si>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</si>
  <si>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</si>
  <si>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</si>
  <si>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</si>
  <si>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</si>
  <si>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</si>
  <si>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</si>
  <si>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</si>
  <si>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</si>
  <si>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</si>
  <si>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</si>
  <si>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</si>
  <si>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</si>
  <si>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</si>
  <si>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</si>
  <si>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</si>
  <si>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</si>
  <si>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</si>
  <si>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</si>
  <si>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</si>
  <si>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</si>
  <si>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</si>
  <si>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</si>
  <si>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</si>
  <si>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</si>
  <si>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</si>
  <si>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</si>
  <si>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</si>
  <si>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</si>
  <si>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</si>
  <si>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</si>
  <si>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</si>
  <si>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</si>
  <si>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</si>
  <si>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</si>
  <si>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</si>
  <si>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</si>
  <si>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</si>
  <si>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</si>
  <si>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</si>
  <si>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</si>
  <si>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</si>
  <si>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</si>
  <si>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</si>
  <si>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</si>
  <si>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</si>
  <si>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</si>
  <si>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</si>
  <si>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</si>
  <si>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</si>
  <si>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</si>
  <si>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</si>
  <si>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</si>
  <si>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</si>
  <si>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</si>
  <si>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</si>
  <si>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</si>
  <si>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</si>
  <si>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</si>
  <si>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</si>
  <si>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</si>
  <si>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</si>
  <si>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</si>
  <si>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</si>
  <si>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</si>
  <si>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</si>
  <si>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</si>
  <si>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</si>
  <si>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</si>
  <si>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</si>
  <si>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</si>
  <si>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</si>
  <si>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</si>
  <si>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</si>
  <si>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</si>
  <si>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</si>
  <si>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</si>
  <si>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</si>
  <si>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</si>
  <si>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</si>
  <si>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</si>
  <si>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</si>
  <si>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</si>
  <si>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</si>
  <si>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</si>
  <si>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</si>
  <si>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</si>
  <si>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</si>
  <si>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</si>
  <si>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</si>
  <si>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</si>
  <si>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</si>
  <si>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</si>
  <si>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</si>
  <si>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</si>
  <si>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</si>
  <si>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</si>
  <si>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</si>
  <si>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</si>
  <si>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</si>
  <si>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</si>
  <si>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</si>
  <si>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</si>
  <si>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</si>
  <si>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</si>
  <si>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</si>
  <si>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</si>
  <si>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</si>
  <si>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</si>
  <si>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</si>
  <si>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</si>
  <si>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</si>
  <si>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</si>
  <si>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</si>
  <si>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</si>
  <si>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</si>
  <si>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</si>
  <si>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</si>
  <si>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</si>
  <si>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</si>
  <si>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</si>
  <si>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</si>
  <si>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</si>
  <si>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</si>
  <si>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</si>
  <si>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</si>
  <si>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</si>
  <si>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</si>
  <si>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</si>
  <si>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</si>
  <si>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</si>
  <si>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</si>
  <si>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</si>
  <si>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</si>
  <si>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</si>
  <si>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</si>
  <si>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</si>
  <si>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</si>
  <si>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</si>
  <si>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</si>
  <si>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</si>
  <si>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</si>
  <si>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</si>
  <si>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</si>
  <si>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</si>
  <si>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</si>
  <si>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</si>
  <si>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</si>
  <si>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</si>
  <si>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</si>
  <si>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</si>
  <si>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</si>
  <si>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</si>
  <si>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</si>
  <si>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</si>
  <si>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</si>
  <si>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</si>
  <si>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</si>
  <si>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</si>
  <si>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</si>
  <si>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</si>
  <si>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</si>
  <si>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</si>
  <si>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</si>
  <si>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</si>
  <si>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</si>
  <si>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</si>
  <si>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</si>
  <si>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</si>
  <si>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</si>
  <si>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</si>
  <si>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</si>
  <si>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</si>
  <si>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</si>
  <si>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</si>
  <si>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</si>
  <si>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</si>
  <si>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</si>
  <si>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</si>
  <si>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</si>
  <si>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</si>
  <si>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</si>
  <si>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</si>
  <si>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</si>
  <si>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</si>
  <si>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</si>
  <si>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</si>
  <si>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</si>
  <si>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</si>
  <si>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</si>
  <si>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</si>
  <si>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</si>
  <si>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</si>
  <si>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</si>
  <si>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</si>
  <si>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</si>
  <si>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</si>
  <si>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</si>
  <si>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</si>
  <si>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</si>
  <si>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</si>
  <si>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</si>
  <si>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</si>
  <si>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</si>
  <si>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</si>
  <si>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</si>
  <si>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</si>
  <si>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</si>
  <si>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</si>
  <si>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</si>
  <si>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</si>
  <si>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</si>
  <si>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</si>
  <si>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</si>
  <si>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</si>
  <si>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</si>
  <si>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</si>
  <si>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</si>
  <si>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</si>
  <si>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</si>
  <si>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</si>
  <si>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</si>
  <si>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</si>
  <si>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</si>
  <si>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</si>
  <si>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</si>
  <si>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</si>
  <si>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</si>
  <si>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</si>
  <si>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</si>
  <si>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</si>
  <si>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</si>
  <si>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</si>
  <si>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</si>
  <si>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</si>
  <si>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</si>
  <si>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</si>
  <si>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</si>
  <si>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</si>
  <si>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</si>
  <si>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</si>
  <si>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</si>
  <si>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</si>
  <si>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</si>
  <si>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</si>
  <si>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</si>
  <si>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</si>
  <si>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</si>
  <si>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</si>
  <si>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</si>
  <si>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</si>
  <si>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</si>
  <si>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</si>
  <si>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</si>
  <si>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</si>
  <si>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</si>
  <si>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</si>
  <si>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</si>
  <si>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</si>
  <si>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</si>
  <si>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</si>
  <si>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</si>
  <si>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</si>
  <si>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</si>
  <si>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</si>
  <si>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</si>
  <si>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</si>
  <si>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</si>
  <si>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</si>
  <si>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</si>
  <si>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</si>
  <si>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</si>
  <si>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</si>
  <si>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</si>
  <si>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</si>
  <si>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</si>
  <si>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</si>
  <si>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</si>
  <si>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</si>
  <si>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</si>
  <si>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</si>
  <si>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</si>
  <si>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</si>
  <si>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</si>
  <si>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</si>
  <si>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</si>
  <si>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</si>
  <si>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</si>
  <si>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</si>
  <si>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</si>
  <si>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</si>
  <si>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</si>
  <si>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</si>
  <si>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</si>
  <si>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</si>
  <si>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</si>
  <si>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</si>
  <si>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</si>
  <si>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</si>
  <si>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</si>
  <si>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</si>
  <si>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</si>
  <si>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</si>
  <si>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</si>
  <si>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</si>
  <si>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</si>
  <si>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</si>
  <si>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</si>
  <si>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</si>
  <si>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</si>
  <si>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</si>
  <si>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</si>
  <si>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</si>
  <si>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</si>
  <si>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</si>
  <si>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</si>
  <si>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</si>
  <si>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</si>
  <si>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</si>
  <si>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</si>
  <si>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</si>
  <si>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</si>
  <si>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</si>
  <si>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</si>
  <si>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</si>
  <si>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</si>
  <si>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</si>
  <si>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</si>
  <si>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</si>
  <si>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</si>
  <si>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</si>
  <si>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</si>
  <si>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</si>
  <si>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</si>
  <si>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</si>
  <si>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</si>
  <si>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</si>
  <si>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</si>
  <si>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</si>
  <si>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</si>
  <si>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</si>
  <si>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</si>
  <si>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</si>
  <si>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</si>
  <si>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</si>
  <si>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</si>
  <si>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</si>
  <si>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</si>
  <si>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</si>
  <si>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</si>
  <si>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</si>
  <si>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</si>
  <si>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</si>
  <si>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</si>
  <si>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</si>
  <si>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</si>
  <si>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</si>
  <si>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</si>
  <si>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</si>
  <si>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</si>
  <si>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</si>
  <si>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</si>
  <si>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</si>
  <si>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</si>
  <si>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</si>
  <si>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</si>
  <si>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</si>
  <si>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</si>
  <si>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</si>
  <si>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</si>
  <si>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</si>
  <si>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</si>
  <si>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</si>
  <si>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</si>
  <si>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</si>
  <si>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</si>
  <si>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</si>
  <si>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</si>
  <si>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</si>
  <si>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</si>
  <si>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</si>
  <si>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</si>
  <si>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</si>
  <si>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</si>
  <si>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</si>
  <si>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</si>
  <si>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</si>
  <si>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</si>
  <si>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</si>
  <si>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</si>
  <si>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</si>
  <si>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</si>
  <si>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</si>
  <si>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</si>
  <si>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</si>
  <si>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</si>
  <si>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</si>
  <si>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</si>
  <si>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</si>
  <si>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</si>
  <si>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</si>
  <si>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</si>
  <si>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</si>
  <si>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</si>
  <si>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</si>
  <si>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</si>
  <si>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</si>
  <si>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</si>
  <si>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</si>
  <si>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</si>
  <si>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</si>
  <si>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</si>
  <si>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</si>
  <si>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</si>
  <si>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</si>
  <si>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</si>
  <si>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</si>
  <si>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</si>
  <si>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</si>
  <si>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</si>
  <si>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</si>
  <si>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</si>
  <si>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</si>
  <si>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</si>
  <si>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</si>
  <si>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</si>
  <si>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</si>
  <si>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</si>
  <si>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</si>
  <si>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</si>
  <si>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</si>
  <si>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</si>
  <si>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</si>
  <si>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</si>
  <si>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</si>
  <si>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</si>
  <si>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</si>
  <si>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</si>
  <si>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</si>
  <si>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</si>
  <si>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</si>
  <si>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</si>
  <si>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</si>
  <si>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</si>
  <si>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</si>
  <si>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</si>
  <si>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</si>
  <si>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</si>
  <si>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</si>
  <si>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</si>
  <si>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</si>
  <si>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</si>
  <si>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</si>
  <si>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</si>
  <si>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</si>
  <si>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</si>
  <si>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</si>
  <si>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</si>
  <si>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</si>
  <si>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</si>
  <si>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</si>
  <si>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</si>
  <si>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</si>
  <si>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</si>
  <si>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</si>
  <si>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</si>
  <si>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</si>
  <si>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</si>
  <si>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</si>
  <si>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</si>
  <si>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</si>
  <si>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</si>
  <si>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</si>
  <si>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</si>
  <si>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</si>
  <si>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</si>
  <si>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</si>
  <si>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</si>
  <si>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</si>
  <si>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</si>
  <si>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</si>
  <si>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</si>
  <si>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</si>
  <si>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</si>
  <si>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</si>
  <si>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</si>
  <si>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</si>
  <si>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</si>
  <si>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</si>
  <si>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</si>
  <si>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</si>
  <si>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</si>
  <si>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</si>
  <si>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</si>
  <si>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</si>
  <si>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</si>
  <si>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</si>
  <si>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</si>
  <si>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</si>
  <si>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</si>
  <si>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</si>
  <si>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</si>
  <si>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</si>
  <si>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</si>
  <si>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</si>
  <si>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</si>
  <si>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</si>
  <si>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</si>
  <si>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</si>
  <si>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</si>
  <si>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</si>
  <si>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</si>
  <si>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</si>
  <si>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</si>
  <si>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</si>
  <si>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</si>
  <si>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</si>
  <si>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</si>
  <si>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</si>
  <si>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</si>
  <si>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</si>
  <si>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</si>
  <si>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</si>
  <si>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</si>
  <si>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</si>
  <si>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</si>
  <si>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</si>
  <si>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</si>
  <si>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</si>
  <si>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</si>
  <si>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</si>
  <si>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</si>
  <si>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</si>
  <si>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</si>
  <si>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</si>
  <si>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</si>
  <si>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</si>
  <si>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</si>
  <si>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</si>
  <si>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</si>
  <si>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</si>
  <si>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</si>
  <si>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</si>
  <si>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</si>
  <si>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</si>
  <si>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</si>
  <si>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</si>
  <si>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</si>
  <si>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</si>
  <si>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</si>
  <si>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</si>
  <si>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</si>
  <si>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</si>
  <si>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</si>
  <si>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</si>
  <si>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</si>
  <si>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</si>
  <si>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</si>
  <si>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</si>
  <si>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</si>
  <si>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</si>
  <si>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</si>
  <si>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</si>
  <si>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</si>
  <si>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</si>
  <si>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</si>
  <si>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</si>
  <si>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</si>
  <si>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</si>
  <si>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</si>
  <si>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</si>
  <si>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</si>
  <si>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</si>
  <si>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</si>
  <si>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</si>
  <si>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</si>
  <si>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</si>
  <si>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</si>
  <si>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</si>
  <si>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</si>
  <si>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</si>
  <si>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</si>
  <si>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</si>
  <si>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</si>
  <si>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</si>
  <si>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</si>
  <si>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</si>
  <si>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</si>
  <si>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</si>
  <si>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</si>
  <si>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</si>
  <si>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</si>
  <si>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</si>
  <si>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</si>
  <si>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</si>
  <si>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</si>
  <si>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</si>
  <si>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</si>
  <si>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</si>
  <si>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</si>
  <si>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</si>
  <si>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</si>
  <si>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</si>
  <si>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</si>
  <si>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</si>
  <si>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</si>
  <si>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</si>
  <si>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</si>
  <si>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</si>
  <si>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</si>
  <si>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</si>
  <si>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</si>
  <si>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</si>
  <si>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</si>
  <si>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</si>
  <si>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</si>
  <si>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</si>
  <si>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</si>
  <si>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</si>
  <si>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</si>
  <si>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</si>
  <si>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</si>
  <si>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</si>
  <si>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</si>
  <si>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</si>
  <si>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</si>
  <si>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</si>
  <si>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</si>
  <si>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</si>
  <si>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</si>
  <si>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</si>
  <si>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</si>
  <si>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</si>
  <si>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</si>
  <si>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</si>
  <si>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</si>
  <si>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</si>
  <si>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</si>
  <si>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</si>
  <si>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</si>
  <si>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</si>
  <si>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</si>
  <si>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</si>
  <si>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</si>
  <si>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</si>
  <si>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</si>
  <si>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</si>
  <si>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</si>
  <si>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</si>
  <si>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</si>
  <si>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</si>
  <si>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</si>
  <si>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</si>
  <si>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</si>
  <si>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</si>
  <si>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</si>
  <si>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</si>
  <si>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</si>
  <si>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</si>
  <si>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</si>
  <si>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</si>
  <si>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</si>
  <si>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</si>
  <si>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</si>
  <si>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</si>
  <si>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</si>
  <si>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</si>
  <si>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</si>
  <si>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</si>
  <si>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</si>
  <si>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</si>
  <si>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</si>
  <si>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</si>
  <si>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</si>
  <si>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</si>
  <si>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</si>
  <si>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</si>
  <si>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</si>
  <si>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</si>
  <si>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</si>
  <si>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</si>
  <si>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</si>
  <si>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</si>
  <si>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</si>
  <si>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</si>
  <si>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</si>
  <si>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</si>
  <si>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</si>
  <si>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</si>
  <si>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</si>
  <si>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</si>
  <si>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</si>
  <si>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</si>
  <si>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</si>
  <si>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</si>
  <si>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</si>
  <si>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</si>
  <si>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</si>
  <si>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</si>
  <si>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</si>
  <si>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</si>
  <si>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</si>
  <si>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</si>
  <si>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</si>
  <si>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</si>
  <si>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</si>
  <si>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</si>
  <si>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</si>
  <si>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</si>
  <si>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</si>
  <si>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</si>
  <si>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</si>
  <si>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</si>
  <si>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</si>
  <si>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</si>
  <si>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</si>
  <si>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</si>
  <si>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</si>
  <si>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</si>
  <si>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</si>
  <si>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</si>
  <si>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</si>
  <si>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</si>
  <si>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</si>
  <si>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</si>
  <si>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</si>
  <si>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</si>
  <si>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</si>
  <si>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</si>
  <si>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</si>
  <si>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</si>
  <si>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</si>
  <si>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</si>
  <si>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</si>
  <si>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</si>
  <si>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</si>
  <si>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</si>
  <si>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</si>
  <si>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</si>
  <si>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</si>
  <si>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</si>
  <si>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</si>
  <si>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</si>
  <si>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</si>
  <si>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</si>
  <si>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</si>
  <si>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</si>
  <si>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</si>
  <si>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</si>
  <si>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</si>
  <si>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</si>
  <si>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</si>
  <si>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</si>
  <si>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</si>
  <si>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</si>
  <si>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</si>
  <si>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</si>
  <si>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</si>
  <si>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</si>
  <si>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</si>
  <si>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</si>
  <si>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</si>
  <si>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</si>
  <si>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</si>
  <si>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</si>
  <si>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</si>
  <si>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</si>
  <si>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</si>
  <si>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</si>
  <si>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</si>
  <si>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</si>
  <si>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</si>
  <si>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</si>
  <si>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</si>
  <si>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</si>
  <si>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</si>
  <si>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</si>
  <si>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</si>
  <si>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</si>
  <si>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</si>
  <si>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</si>
  <si>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</si>
  <si>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</si>
  <si>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</si>
  <si>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</si>
  <si>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</si>
  <si>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</si>
  <si>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</si>
  <si>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</si>
  <si>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</si>
  <si>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</si>
  <si>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</si>
  <si>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</si>
  <si>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</si>
  <si>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</si>
  <si>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</si>
  <si>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</si>
  <si>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</si>
  <si>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</si>
  <si>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</si>
  <si>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</si>
  <si>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</si>
  <si>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</si>
  <si>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</si>
  <si>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</si>
  <si>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</si>
  <si>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</si>
  <si>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</si>
  <si>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</si>
  <si>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</si>
  <si>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</si>
  <si>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</si>
  <si>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</si>
  <si>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</si>
  <si>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</si>
  <si>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</si>
  <si>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</si>
  <si>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</si>
  <si>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</si>
  <si>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</si>
  <si>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</si>
  <si>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</si>
  <si>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</si>
  <si>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</si>
  <si>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</si>
  <si>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</si>
  <si>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</si>
  <si>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</si>
  <si>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</si>
  <si>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</si>
  <si>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</si>
  <si>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</si>
  <si>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</si>
  <si>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</si>
  <si>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</si>
  <si>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</si>
  <si>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</si>
  <si>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</si>
  <si>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</si>
  <si>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</si>
  <si>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</si>
  <si>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</si>
  <si>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</si>
  <si>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</si>
  <si>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</si>
  <si>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</si>
  <si>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</si>
  <si>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</si>
  <si>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</si>
  <si>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</si>
  <si>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</si>
  <si>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</si>
  <si>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</si>
  <si>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</si>
  <si>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</si>
  <si>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</si>
  <si>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</si>
  <si>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</si>
  <si>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</si>
  <si>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</si>
  <si>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</si>
  <si>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</si>
  <si>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</si>
  <si>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</si>
  <si>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</si>
  <si>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</si>
  <si>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</si>
  <si>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</si>
  <si>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</si>
  <si>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</si>
  <si>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</si>
  <si>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</si>
  <si>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</si>
  <si>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</si>
  <si>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</si>
  <si>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</si>
  <si>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</si>
  <si>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</si>
  <si>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</si>
  <si>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</si>
  <si>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</si>
  <si>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</si>
  <si>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</si>
  <si>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</si>
  <si>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</si>
  <si>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</si>
  <si>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</si>
  <si>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</si>
  <si>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</si>
  <si>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</si>
  <si>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</si>
  <si>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</si>
  <si>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</si>
  <si>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</si>
  <si>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</si>
  <si>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</si>
  <si>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</si>
  <si>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</si>
  <si>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</si>
  <si>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</si>
  <si>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</si>
  <si>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</si>
  <si>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</si>
  <si>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</si>
  <si>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</si>
  <si>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</si>
  <si>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</si>
  <si>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</si>
  <si>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</si>
  <si>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</si>
  <si>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</si>
  <si>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</si>
  <si>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</si>
  <si>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</si>
  <si>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</si>
  <si>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</si>
  <si>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</si>
  <si>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</si>
  <si>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</si>
  <si>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</si>
  <si>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</si>
  <si>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</si>
  <si>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</si>
  <si>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</si>
  <si>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</si>
  <si>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</si>
  <si>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</si>
  <si>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</si>
  <si>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</si>
  <si>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</si>
  <si>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</si>
  <si>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</si>
  <si>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</si>
  <si>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</si>
  <si>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</si>
  <si>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</si>
  <si>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</si>
  <si>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</si>
  <si>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</si>
  <si>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</si>
  <si>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</si>
  <si>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</si>
  <si>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</si>
  <si>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</si>
  <si>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</si>
  <si>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</si>
  <si>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</si>
  <si>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</si>
  <si>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</si>
  <si>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</si>
  <si>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</si>
  <si>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</si>
  <si>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</si>
  <si>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</si>
  <si>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</si>
  <si>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</si>
  <si>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</si>
  <si>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</si>
  <si>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</si>
  <si>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</si>
  <si>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</si>
  <si>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</si>
  <si>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</si>
  <si>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</si>
  <si>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</si>
  <si>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</si>
  <si>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</si>
  <si>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</si>
  <si>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</si>
  <si>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</si>
  <si>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</si>
  <si>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</si>
  <si>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</si>
  <si>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</si>
  <si>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</si>
  <si>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</si>
  <si>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</si>
  <si>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</si>
  <si>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</si>
  <si>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</si>
  <si>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</si>
  <si>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</si>
  <si>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</si>
  <si>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</si>
  <si>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</si>
  <si>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</si>
  <si>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</si>
  <si>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</si>
  <si>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</si>
  <si>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</si>
  <si>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</si>
  <si>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</si>
  <si>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</si>
  <si>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</si>
  <si>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</si>
  <si>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</si>
  <si>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</si>
  <si>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</si>
  <si>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</si>
  <si>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</si>
  <si>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</si>
  <si>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</si>
  <si>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</si>
  <si>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</si>
  <si>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</si>
  <si>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</si>
  <si>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</si>
  <si>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</si>
  <si>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</si>
  <si>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</si>
  <si>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</si>
  <si>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</si>
  <si>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</si>
  <si>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</si>
  <si>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</si>
  <si>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</si>
  <si>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</si>
  <si>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</si>
  <si>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</si>
  <si>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</si>
  <si>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</si>
  <si>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</si>
  <si>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</si>
  <si>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</si>
  <si>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</si>
  <si>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</si>
  <si>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</si>
  <si>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</si>
  <si>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</si>
  <si>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</si>
  <si>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</si>
  <si>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</si>
  <si>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</si>
  <si>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</si>
  <si>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</si>
  <si>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</si>
  <si>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</si>
  <si>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</si>
  <si>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</si>
  <si>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</si>
  <si>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</si>
  <si>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</si>
  <si>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</si>
  <si>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</si>
  <si>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</si>
  <si>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</si>
  <si>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</si>
  <si>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</si>
  <si>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</si>
  <si>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</si>
  <si>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</si>
  <si>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</si>
  <si>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</si>
  <si>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</si>
  <si>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</si>
  <si>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</si>
  <si>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</si>
  <si>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</si>
  <si>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</si>
  <si>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</si>
  <si>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</si>
  <si>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</si>
  <si>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</si>
  <si>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</si>
  <si>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</si>
  <si>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</si>
  <si>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</si>
  <si>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</si>
  <si>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</si>
  <si>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</si>
  <si>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</si>
  <si>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</si>
  <si>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</si>
  <si>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</si>
  <si>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</si>
  <si>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</si>
  <si>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</si>
  <si>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</si>
  <si>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</si>
  <si>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</si>
  <si>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</si>
  <si>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</si>
  <si>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</si>
  <si>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</si>
  <si>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</si>
  <si>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</si>
  <si>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</si>
  <si>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</si>
  <si>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</si>
  <si>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</si>
  <si>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</si>
  <si>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</si>
  <si>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</si>
  <si>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</si>
  <si>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</si>
  <si>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</si>
  <si>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</si>
  <si>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</si>
  <si>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</si>
  <si>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</si>
  <si>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</si>
  <si>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</si>
  <si>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</si>
  <si>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</si>
  <si>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</si>
  <si>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</si>
  <si>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</si>
  <si>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</si>
  <si>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</si>
  <si>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</si>
  <si>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</si>
  <si>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</si>
  <si>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</si>
  <si>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</si>
  <si>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</si>
  <si>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</si>
  <si>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</si>
  <si>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</si>
  <si>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</si>
  <si>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</si>
  <si>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</si>
  <si>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</si>
  <si>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</si>
  <si>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</si>
  <si>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</si>
  <si>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</si>
  <si>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</si>
  <si>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</si>
  <si>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</si>
  <si>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</si>
  <si>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</si>
  <si>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</si>
  <si>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</si>
  <si>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</si>
  <si>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</si>
  <si>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</si>
  <si>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</si>
  <si>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</si>
  <si>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</si>
  <si>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</si>
  <si>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</si>
  <si>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</si>
  <si>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</si>
  <si>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</si>
  <si>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</si>
  <si>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</si>
  <si>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</si>
  <si>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</si>
  <si>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</si>
  <si>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</si>
  <si>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</si>
  <si>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</si>
  <si>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</si>
  <si>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</si>
  <si>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</si>
  <si>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</si>
  <si>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</si>
  <si>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</si>
  <si>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</si>
  <si>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</si>
  <si>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</si>
  <si>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</si>
  <si>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</si>
  <si>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</si>
  <si>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</si>
  <si>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</si>
  <si>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</si>
  <si>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</si>
  <si>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</si>
  <si>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</si>
  <si>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</si>
  <si>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</si>
  <si>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</si>
  <si>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</si>
  <si>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</si>
  <si>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</si>
  <si>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</si>
  <si>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</si>
  <si>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</si>
  <si>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</si>
  <si>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</si>
  <si>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</si>
  <si>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</si>
  <si>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</si>
  <si>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</si>
  <si>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</si>
  <si>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</si>
  <si>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</si>
  <si>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</si>
  <si>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</si>
  <si>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</si>
  <si>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</si>
  <si>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</si>
  <si>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</si>
  <si>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</si>
  <si>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</si>
  <si>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</si>
  <si>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</si>
  <si>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</si>
  <si>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</si>
  <si>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</si>
  <si>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</si>
  <si>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</si>
  <si>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</si>
  <si>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</si>
  <si>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</si>
  <si>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</si>
  <si>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</si>
  <si>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</si>
  <si>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</si>
  <si>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</si>
  <si>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</si>
  <si>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</si>
  <si>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</si>
  <si>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</si>
  <si>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</si>
  <si>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</si>
  <si>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</si>
  <si>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</si>
  <si>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</si>
  <si>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</si>
  <si>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</si>
  <si>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</si>
  <si>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</si>
  <si>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</si>
  <si>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</si>
  <si>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</si>
  <si>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</si>
  <si>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</si>
  <si>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</si>
  <si>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</si>
  <si>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</si>
  <si>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</si>
  <si>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</si>
  <si>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</si>
  <si>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</si>
  <si>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</si>
  <si>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</si>
  <si>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</si>
  <si>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</si>
  <si>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</si>
  <si>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</si>
  <si>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</si>
  <si>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</si>
  <si>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</si>
  <si>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</si>
  <si>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</si>
  <si>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</si>
  <si>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</si>
  <si>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</si>
  <si>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</si>
  <si>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</si>
  <si>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</si>
  <si>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</si>
  <si>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</si>
  <si>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</si>
  <si>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</si>
  <si>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</si>
  <si>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</si>
  <si>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</si>
  <si>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</si>
  <si>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</si>
  <si>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</si>
  <si>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</si>
  <si>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</si>
  <si>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</si>
  <si>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</si>
  <si>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</si>
  <si>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</si>
  <si>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</si>
  <si>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</si>
  <si>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</si>
  <si>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</si>
  <si>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</si>
  <si>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</si>
  <si>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</si>
  <si>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</si>
  <si>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</si>
  <si>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</si>
  <si>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</si>
  <si>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</si>
  <si>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</si>
  <si>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</si>
  <si>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</si>
  <si>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</si>
  <si>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</si>
  <si>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</si>
  <si>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</si>
  <si>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</si>
  <si>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</si>
  <si>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</si>
  <si>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</si>
  <si>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</si>
  <si>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</si>
  <si>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</si>
  <si>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</si>
  <si>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</si>
  <si>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</si>
  <si>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</si>
  <si>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</si>
  <si>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</si>
  <si>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</si>
  <si>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</si>
  <si>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</si>
  <si>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</si>
  <si>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</si>
  <si>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</si>
  <si>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</si>
  <si>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</si>
  <si>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</si>
  <si>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</si>
  <si>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</si>
  <si>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</si>
  <si>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</si>
  <si>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</si>
  <si>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</si>
  <si>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</si>
  <si>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</si>
  <si>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</si>
  <si>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</si>
  <si>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</si>
  <si>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</si>
  <si>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</si>
  <si>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</si>
  <si>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</si>
  <si>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</si>
  <si>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</si>
  <si>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</si>
  <si>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</si>
  <si>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</si>
  <si>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</si>
  <si>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</si>
  <si>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</si>
  <si>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</si>
  <si>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</si>
  <si>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</si>
  <si>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</si>
  <si>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</si>
  <si>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</si>
  <si>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</si>
  <si>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</si>
  <si>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</si>
  <si>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</si>
  <si>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</si>
  <si>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</si>
  <si>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</si>
  <si>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</si>
  <si>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</si>
  <si>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</si>
  <si>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</si>
  <si>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</si>
  <si>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</si>
  <si>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</si>
  <si>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</si>
  <si>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</si>
  <si>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</si>
  <si>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</si>
  <si>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</si>
  <si>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</si>
  <si>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</si>
  <si>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</si>
  <si>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</si>
  <si>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</si>
  <si>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</si>
  <si>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</si>
  <si>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</si>
  <si>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</si>
  <si>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</si>
  <si>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</si>
  <si>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</si>
  <si>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</si>
  <si>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</si>
  <si>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</si>
  <si>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</si>
  <si>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</si>
  <si>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</si>
  <si>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</si>
  <si>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</si>
  <si>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</si>
  <si>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</si>
  <si>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</si>
  <si>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</si>
  <si>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</si>
  <si>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</si>
  <si>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</si>
  <si>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</si>
  <si>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</si>
  <si>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</si>
  <si>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</si>
  <si>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</si>
  <si>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</si>
  <si>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</si>
  <si>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</si>
  <si>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</si>
  <si>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</si>
  <si>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</si>
  <si>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</si>
  <si>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</si>
  <si>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</si>
  <si>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</si>
  <si>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</si>
  <si>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</si>
  <si>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</si>
  <si>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</si>
  <si>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</si>
  <si>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</si>
  <si>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</si>
  <si>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</si>
  <si>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</si>
  <si>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</si>
  <si>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</si>
  <si>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</si>
  <si>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</si>
  <si>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</si>
  <si>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</si>
  <si>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</si>
  <si>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</si>
  <si>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</si>
  <si>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</si>
  <si>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</si>
  <si>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</si>
  <si>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</si>
  <si>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</si>
  <si>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</si>
  <si>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</si>
  <si>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</si>
  <si>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</si>
  <si>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</si>
  <si>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</si>
  <si>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</si>
  <si>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</si>
  <si>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</si>
  <si>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</si>
  <si>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</si>
  <si>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</si>
  <si>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</si>
  <si>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</si>
  <si>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</si>
  <si>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</si>
  <si>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</si>
  <si>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</si>
  <si>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</si>
  <si>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</si>
  <si>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</si>
  <si>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</si>
  <si>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</si>
  <si>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</si>
  <si>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</si>
  <si>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</si>
  <si>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</si>
  <si>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</si>
  <si>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</si>
  <si>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</si>
  <si>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</si>
  <si>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</si>
  <si>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</si>
  <si>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</si>
  <si>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</si>
  <si>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</si>
  <si>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</si>
  <si>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</si>
  <si>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</si>
  <si>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</si>
  <si>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</si>
  <si>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</si>
  <si>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</si>
  <si>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</si>
  <si>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</si>
  <si>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</si>
  <si>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</si>
  <si>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</si>
  <si>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</si>
  <si>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</si>
  <si>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</si>
  <si>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</si>
  <si>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</si>
  <si>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</si>
  <si>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</si>
  <si>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</si>
  <si>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</si>
  <si>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</si>
  <si>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</si>
  <si>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</si>
  <si>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</si>
  <si>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</si>
  <si>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</si>
  <si>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</si>
  <si>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</si>
  <si>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</si>
  <si>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</si>
  <si>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</si>
  <si>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</si>
  <si>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</si>
  <si>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</si>
  <si>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</si>
  <si>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</si>
  <si>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</si>
  <si>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</si>
  <si>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</si>
  <si>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</si>
  <si>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</si>
  <si>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</si>
  <si>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</si>
  <si>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</si>
  <si>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</si>
  <si>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</si>
  <si>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</si>
  <si>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</si>
  <si>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</si>
  <si>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</si>
  <si>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</si>
  <si>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</si>
  <si>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</si>
  <si>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</si>
  <si>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</si>
  <si>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</si>
  <si>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</si>
  <si>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</si>
  <si>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</si>
  <si>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</si>
  <si>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</si>
  <si>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</si>
  <si>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</si>
  <si>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</si>
  <si>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</si>
  <si>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</si>
  <si>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</si>
  <si>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</si>
  <si>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</si>
  <si>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</si>
  <si>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</si>
  <si>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</si>
  <si>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</si>
  <si>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</si>
  <si>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</si>
  <si>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</si>
  <si>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</si>
  <si>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</si>
  <si>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</si>
  <si>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</si>
  <si>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</si>
  <si>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</si>
  <si>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</si>
  <si>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</si>
  <si>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</si>
  <si>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</si>
  <si>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</si>
  <si>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</si>
  <si>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</si>
  <si>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</si>
  <si>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</si>
  <si>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</si>
  <si>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</si>
  <si>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</si>
  <si>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</si>
  <si>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</si>
  <si>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</si>
  <si>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</si>
  <si>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</si>
  <si>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</si>
  <si>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</si>
  <si>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</si>
  <si>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</si>
  <si>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</si>
  <si>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</si>
  <si>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</si>
  <si>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</si>
  <si>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</si>
  <si>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</si>
  <si>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</si>
  <si>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</si>
  <si>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</si>
  <si>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</si>
  <si>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</si>
  <si>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</si>
  <si>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</si>
  <si>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</si>
  <si>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</si>
  <si>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</si>
  <si>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</si>
  <si>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</si>
  <si>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</si>
  <si>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</si>
  <si>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</si>
  <si>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</si>
  <si>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</si>
  <si>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</si>
  <si>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</si>
  <si>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</si>
  <si>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</si>
  <si>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</si>
  <si>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</si>
  <si>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</si>
  <si>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</si>
  <si>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</si>
  <si>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</si>
  <si>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</si>
  <si>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</si>
  <si>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</si>
  <si>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</si>
  <si>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</si>
  <si>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</si>
  <si>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</si>
  <si>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</si>
  <si>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</si>
  <si>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</si>
  <si>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</si>
  <si>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</si>
  <si>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</si>
  <si>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</si>
  <si>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</si>
  <si>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</si>
  <si>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</si>
  <si>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</si>
  <si>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</si>
  <si>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</si>
  <si>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</si>
  <si>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</si>
  <si>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</si>
  <si>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</si>
  <si>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</si>
  <si>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</si>
  <si>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</si>
  <si>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</si>
  <si>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</si>
  <si>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</si>
  <si>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</si>
  <si>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</si>
  <si>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</si>
  <si>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</si>
  <si>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</si>
  <si>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</si>
  <si>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</si>
  <si>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</si>
  <si>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</si>
  <si>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</si>
  <si>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</si>
  <si>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</si>
  <si>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</si>
  <si>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</si>
  <si>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</si>
  <si>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</si>
  <si>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</si>
  <si>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</si>
  <si>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</si>
  <si>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</si>
  <si>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</si>
  <si>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</si>
  <si>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</si>
  <si>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</si>
  <si>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</si>
  <si>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</si>
  <si>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</si>
  <si>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</si>
  <si>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</si>
  <si>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</si>
  <si>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</si>
  <si>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</si>
  <si>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</si>
  <si>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</si>
  <si>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</si>
  <si>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</si>
  <si>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</si>
  <si>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</si>
  <si>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</si>
  <si>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</si>
  <si>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</si>
  <si>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</si>
  <si>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</si>
  <si>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</si>
  <si>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</si>
  <si>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</si>
  <si>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</si>
  <si>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</si>
  <si>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</si>
  <si>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</si>
  <si>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</si>
  <si>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</si>
  <si>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</si>
  <si>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</si>
  <si>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</si>
  <si>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</si>
  <si>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</si>
  <si>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</si>
  <si>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</si>
  <si>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</si>
  <si>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</si>
  <si>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</si>
  <si>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</si>
  <si>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</si>
  <si>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</si>
  <si>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</si>
  <si>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</si>
  <si>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</si>
  <si>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</si>
  <si>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</si>
  <si>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</si>
  <si>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</si>
  <si>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</si>
  <si>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</si>
  <si>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</si>
  <si>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</si>
  <si>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</si>
  <si>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</si>
  <si>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</si>
  <si>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</si>
  <si>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</si>
  <si>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</si>
  <si>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</si>
  <si>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</si>
  <si>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</si>
  <si>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</si>
  <si>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</si>
  <si>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</si>
  <si>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</si>
  <si>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</si>
  <si>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</si>
  <si>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</si>
  <si>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</si>
  <si>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</si>
  <si>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</si>
  <si>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</si>
  <si>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</si>
  <si>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</si>
  <si>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</si>
  <si>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</si>
  <si>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</si>
  <si>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</si>
  <si>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</si>
  <si>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</si>
  <si>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</si>
  <si>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</si>
  <si>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</si>
  <si>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</si>
  <si>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</si>
  <si>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</si>
  <si>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</si>
  <si>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</si>
  <si>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</si>
  <si>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</si>
  <si>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</si>
  <si>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</si>
  <si>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</si>
  <si>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</si>
  <si>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</si>
  <si>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</si>
  <si>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</si>
  <si>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</si>
  <si>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</si>
  <si>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</si>
  <si>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</si>
  <si>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</si>
  <si>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</si>
  <si>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</si>
  <si>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</si>
  <si>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</si>
  <si>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</si>
  <si>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</si>
  <si>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</si>
  <si>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</si>
  <si>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</si>
  <si>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</si>
  <si>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</si>
  <si>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</si>
  <si>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</si>
  <si>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</si>
  <si>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</si>
  <si>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</si>
  <si>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</si>
  <si>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</si>
  <si>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</si>
  <si>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</si>
  <si>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</si>
  <si>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</si>
  <si>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</si>
  <si>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</si>
  <si>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</si>
  <si>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</si>
  <si>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</si>
  <si>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</si>
  <si>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</si>
  <si>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</si>
  <si>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</si>
  <si>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</si>
  <si>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</si>
  <si>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</si>
  <si>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</si>
  <si>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</si>
  <si>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</si>
  <si>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</si>
  <si>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</si>
  <si>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</si>
  <si>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</si>
  <si>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</si>
  <si>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</si>
  <si>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</si>
  <si>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</si>
  <si>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</si>
  <si>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</si>
  <si>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</si>
  <si>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</si>
  <si>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</si>
  <si>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</si>
  <si>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</si>
  <si>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</si>
  <si>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</si>
  <si>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</si>
  <si>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</si>
  <si>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</si>
  <si>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</si>
  <si>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</si>
  <si>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</si>
  <si>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</si>
  <si>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</si>
  <si>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</si>
  <si>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</si>
  <si>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</si>
  <si>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</si>
  <si>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</si>
  <si>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</si>
  <si>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</si>
  <si>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</si>
  <si>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</si>
  <si>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</si>
  <si>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</si>
  <si>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</si>
  <si>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</si>
  <si>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</si>
  <si>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</si>
  <si>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</si>
  <si>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</si>
  <si>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</si>
  <si>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</si>
  <si>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</si>
  <si>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</si>
  <si>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</si>
  <si>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</si>
  <si>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</si>
  <si>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</si>
  <si>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</si>
  <si>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</si>
  <si>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</si>
  <si>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</si>
  <si>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</si>
  <si>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</si>
  <si>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</si>
  <si>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</si>
  <si>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</si>
  <si>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</si>
  <si>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</si>
  <si>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</si>
  <si>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</si>
  <si>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</si>
  <si>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</si>
  <si>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</si>
  <si>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</si>
  <si>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</si>
  <si>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</si>
  <si>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</si>
  <si>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</si>
  <si>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</si>
  <si>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</si>
  <si>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</si>
  <si>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</si>
  <si>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</si>
  <si>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</si>
  <si>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</si>
  <si>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</si>
  <si>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</si>
  <si>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</si>
  <si>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</si>
  <si>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</si>
  <si>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</si>
  <si>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</si>
  <si>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</si>
  <si>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</si>
  <si>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</si>
  <si>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</si>
  <si>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</si>
  <si>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</si>
  <si>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</si>
  <si>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</si>
  <si>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</si>
  <si>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</si>
  <si>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</si>
  <si>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</si>
  <si>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</si>
  <si>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</si>
  <si>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</si>
  <si>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</si>
  <si>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</si>
  <si>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</si>
  <si>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</si>
  <si>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</si>
  <si>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</si>
  <si>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</si>
  <si>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</si>
  <si>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</si>
  <si>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</si>
  <si>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</si>
  <si>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</si>
  <si>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</si>
  <si>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</si>
  <si>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</si>
  <si>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</si>
  <si>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</si>
  <si>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</si>
  <si>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</si>
  <si>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</si>
  <si>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</si>
  <si>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</si>
  <si>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</si>
  <si>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</si>
  <si>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</si>
  <si>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</si>
  <si>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</si>
  <si>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</si>
  <si>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</si>
  <si>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</si>
  <si>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</si>
  <si>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</si>
  <si>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</si>
  <si>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</si>
  <si>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</si>
  <si>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</si>
  <si>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</si>
  <si>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</si>
  <si>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</si>
  <si>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</si>
  <si>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</si>
  <si>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</si>
  <si>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</si>
  <si>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</si>
  <si>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</si>
  <si>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</si>
  <si>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</si>
  <si>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</si>
  <si>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</si>
  <si>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</si>
  <si>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</si>
  <si>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</si>
  <si>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</si>
  <si>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</si>
  <si>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</si>
  <si>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</si>
  <si>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</si>
  <si>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</si>
  <si>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</si>
  <si>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</si>
  <si>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</si>
  <si>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</si>
  <si>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</si>
  <si>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</si>
  <si>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</si>
  <si>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</si>
  <si>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</si>
  <si>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</si>
  <si>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</si>
  <si>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</si>
  <si>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</si>
  <si>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</si>
  <si>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</si>
  <si>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</si>
  <si>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</si>
  <si>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</si>
  <si>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</si>
  <si>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</si>
  <si>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</si>
  <si>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</si>
  <si>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</si>
  <si>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</si>
  <si>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</si>
  <si>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</si>
  <si>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</si>
  <si>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</si>
  <si>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</si>
  <si>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</si>
  <si>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</si>
  <si>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</si>
  <si>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</si>
  <si>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</si>
  <si>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</si>
  <si>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</si>
  <si>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</si>
  <si>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</si>
  <si>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</si>
  <si>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</si>
  <si>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</si>
  <si>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</si>
  <si>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</si>
  <si>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</si>
  <si>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</si>
  <si>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</si>
  <si>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</si>
  <si>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</si>
  <si>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</si>
  <si>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</si>
  <si>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</si>
  <si>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</si>
  <si>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</si>
  <si>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</si>
  <si>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</si>
  <si>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</si>
  <si>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</si>
  <si>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</si>
  <si>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</si>
  <si>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</si>
  <si>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</si>
  <si>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</si>
  <si>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</si>
  <si>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</si>
  <si>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</si>
  <si>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</si>
  <si>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</si>
  <si>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</si>
  <si>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</si>
  <si>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</si>
  <si>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</si>
  <si>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</si>
  <si>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</si>
  <si>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</si>
  <si>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</si>
  <si>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</si>
  <si>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</si>
  <si>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</si>
  <si>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</si>
  <si>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</si>
  <si>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</si>
  <si>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</si>
  <si>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</si>
  <si>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</si>
  <si>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</si>
  <si>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</si>
  <si>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</si>
  <si>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</si>
  <si>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</si>
  <si>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</si>
  <si>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</si>
  <si>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</si>
  <si>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</si>
  <si>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</si>
  <si>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</si>
  <si>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</si>
  <si>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</si>
  <si>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</si>
  <si>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</si>
  <si>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</si>
  <si>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</si>
  <si>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</si>
  <si>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</si>
  <si>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</si>
  <si>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</si>
  <si>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</si>
  <si>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</si>
  <si>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</si>
  <si>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</si>
  <si>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</si>
  <si>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</si>
  <si>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</si>
  <si>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</si>
  <si>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</si>
  <si>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</si>
  <si>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</si>
  <si>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</si>
  <si>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</si>
  <si>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</si>
  <si>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</si>
  <si>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</si>
  <si>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</si>
  <si>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</si>
  <si>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</si>
  <si>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</si>
  <si>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</si>
  <si>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</si>
  <si>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</si>
  <si>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</si>
  <si>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</si>
  <si>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</si>
  <si>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</si>
  <si>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</si>
  <si>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</si>
  <si>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</si>
  <si>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</si>
  <si>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</si>
  <si>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</si>
  <si>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</si>
  <si>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</si>
  <si>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</si>
  <si>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</si>
  <si>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</si>
  <si>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</si>
  <si>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</si>
  <si>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</si>
  <si>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</si>
  <si>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</si>
  <si>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</si>
  <si>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</si>
  <si>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</si>
  <si>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</si>
  <si>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</si>
  <si>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</si>
  <si>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</si>
  <si>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</si>
  <si>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</si>
  <si>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</si>
  <si>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</si>
  <si>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</si>
  <si>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</si>
  <si>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</si>
  <si>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</si>
  <si>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</si>
  <si>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</si>
  <si>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</si>
  <si>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</si>
  <si>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</si>
  <si>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</si>
  <si>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</si>
  <si>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</si>
  <si>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</si>
  <si>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</si>
  <si>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</si>
  <si>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</si>
  <si>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</si>
  <si>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</si>
  <si>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</si>
  <si>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</si>
  <si>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</si>
  <si>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</si>
  <si>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</si>
  <si>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</si>
  <si>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</si>
  <si>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</si>
  <si>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</si>
  <si>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</si>
  <si>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</si>
  <si>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</si>
  <si>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</si>
  <si>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</si>
  <si>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</si>
  <si>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</si>
  <si>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</si>
  <si>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</si>
  <si>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</si>
  <si>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</si>
  <si>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</si>
  <si>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</si>
  <si>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</si>
  <si>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</si>
  <si>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</si>
  <si>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</si>
  <si>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</si>
  <si>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</si>
  <si>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</si>
  <si>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</si>
  <si>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</si>
  <si>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</si>
  <si>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</si>
  <si>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</si>
  <si>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</si>
  <si>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</si>
  <si>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</si>
  <si>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</si>
  <si>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</si>
  <si>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</si>
  <si>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</si>
  <si>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</si>
  <si>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</si>
  <si>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</si>
  <si>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</si>
  <si>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</si>
  <si>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</si>
  <si>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</si>
  <si>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</si>
  <si>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</si>
  <si>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</si>
  <si>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</si>
  <si>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</si>
  <si>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</si>
  <si>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</si>
  <si>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</si>
  <si>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</si>
  <si>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</si>
  <si>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</si>
  <si>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</si>
  <si>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</si>
  <si>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</si>
  <si>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</si>
  <si>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</si>
  <si>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</si>
  <si>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</si>
  <si>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</si>
  <si>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</si>
  <si>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</si>
  <si>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</si>
  <si>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</si>
  <si>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</si>
  <si>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</si>
  <si>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</si>
  <si>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</si>
  <si>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</si>
  <si>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</si>
  <si>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</si>
  <si>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</si>
  <si>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</si>
  <si>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</si>
  <si>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</si>
  <si>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</si>
  <si>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</si>
  <si>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</si>
  <si>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</si>
  <si>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</si>
  <si>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</si>
  <si>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</si>
  <si>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</si>
  <si>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</si>
  <si>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</si>
  <si>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</si>
  <si>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</si>
  <si>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</si>
  <si>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</si>
  <si>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</si>
  <si>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</si>
  <si>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</si>
  <si>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</si>
  <si>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</si>
  <si>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</si>
  <si>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</si>
  <si>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</si>
  <si>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</si>
  <si>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</si>
  <si>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</si>
  <si>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</si>
  <si>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</si>
  <si>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</si>
  <si>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</si>
  <si>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</si>
  <si>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</si>
  <si>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</si>
  <si>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</si>
  <si>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</si>
  <si>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</si>
  <si>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</si>
  <si>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</si>
  <si>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</si>
  <si>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</si>
  <si>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</si>
  <si>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</si>
  <si>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</si>
  <si>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</si>
  <si>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</si>
  <si>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</si>
  <si>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</si>
  <si>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</si>
  <si>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</si>
  <si>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</si>
  <si>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</si>
  <si>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</si>
  <si>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</si>
  <si>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</si>
  <si>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</si>
  <si>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</si>
  <si>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</si>
  <si>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</si>
  <si>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</si>
  <si>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</si>
  <si>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</si>
  <si>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</si>
  <si>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</si>
  <si>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</si>
  <si>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</si>
  <si>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</si>
  <si>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</si>
  <si>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</si>
  <si>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</si>
  <si>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</si>
  <si>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</si>
  <si>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</si>
  <si>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</si>
  <si>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</si>
  <si>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</si>
  <si>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</si>
  <si>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</si>
  <si>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</si>
  <si>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</si>
  <si>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</si>
  <si>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</si>
  <si>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</si>
  <si>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</si>
  <si>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</si>
  <si>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</si>
  <si>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</si>
  <si>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</si>
  <si>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</si>
  <si>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</si>
  <si>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</si>
  <si>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</si>
  <si>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</si>
  <si>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</si>
  <si>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</si>
  <si>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</si>
  <si>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</si>
  <si>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</si>
  <si>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</si>
  <si>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</si>
  <si>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</si>
  <si>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</si>
  <si>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</si>
  <si>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</si>
  <si>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</si>
  <si>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</si>
  <si>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</si>
  <si>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</si>
  <si>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</si>
  <si>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</si>
  <si>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</si>
  <si>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</si>
  <si>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</si>
  <si>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</si>
  <si>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</si>
  <si>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</si>
  <si>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</si>
  <si>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</si>
  <si>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</si>
  <si>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</si>
  <si>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</si>
  <si>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</si>
  <si>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</si>
  <si>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</si>
  <si>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</si>
  <si>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</si>
  <si>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</si>
  <si>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</si>
  <si>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</si>
  <si>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</si>
  <si>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</si>
  <si>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</si>
  <si>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</si>
  <si>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</si>
  <si>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</si>
  <si>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</si>
  <si>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</si>
  <si>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</si>
  <si>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</si>
  <si>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</si>
  <si>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</si>
  <si>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</si>
  <si>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</si>
  <si>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</si>
  <si>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</si>
  <si>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</si>
  <si>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</si>
  <si>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</si>
  <si>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</si>
  <si>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</si>
  <si>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</si>
  <si>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</si>
  <si>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</si>
  <si>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</si>
  <si>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</si>
  <si>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</si>
  <si>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</si>
  <si>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</si>
  <si>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</si>
  <si>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</si>
  <si>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</si>
  <si>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</si>
  <si>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</si>
  <si>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</si>
  <si>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</si>
  <si>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</si>
  <si>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</si>
  <si>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</si>
  <si>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</si>
  <si>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</si>
  <si>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</si>
  <si>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</si>
  <si>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</si>
  <si>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</si>
  <si>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</si>
  <si>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</si>
  <si>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</si>
  <si>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</si>
  <si>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</si>
  <si>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</si>
  <si>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</si>
  <si>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</si>
  <si>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</si>
  <si>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</si>
  <si>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</si>
  <si>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</si>
  <si>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</si>
  <si>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</si>
  <si>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</si>
  <si>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</si>
  <si>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</si>
  <si>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</si>
  <si>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</si>
  <si>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</si>
  <si>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</si>
  <si>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</si>
  <si>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</si>
  <si>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</si>
  <si>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</si>
  <si>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</si>
  <si>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</si>
  <si>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</si>
  <si>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</si>
  <si>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</si>
  <si>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</si>
  <si>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</si>
  <si>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</si>
  <si>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</si>
  <si>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</si>
  <si>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</si>
  <si>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</si>
  <si>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</si>
  <si>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</si>
  <si>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</si>
  <si>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</si>
  <si>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</si>
  <si>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</si>
  <si>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</si>
  <si>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</si>
  <si>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</si>
  <si>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</si>
  <si>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</si>
  <si>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</si>
  <si>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</si>
  <si>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</si>
  <si>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</si>
  <si>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</si>
  <si>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</si>
  <si>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</si>
  <si>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</si>
  <si>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</si>
  <si>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</si>
  <si>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</si>
  <si>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</si>
  <si>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</si>
  <si>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</si>
  <si>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</si>
  <si>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</si>
  <si>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</si>
  <si>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</si>
  <si>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</si>
  <si>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</si>
  <si>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</si>
  <si>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</si>
  <si>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</si>
  <si>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</si>
  <si>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</si>
  <si>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</si>
  <si>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</si>
  <si>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</si>
  <si>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</si>
  <si>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</si>
  <si>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</si>
  <si>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</si>
  <si>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</si>
  <si>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</si>
  <si>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</si>
  <si>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</si>
  <si>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</si>
  <si>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</si>
  <si>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</si>
  <si>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</si>
  <si>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</si>
  <si>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</si>
  <si>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</si>
  <si>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</si>
  <si>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</si>
  <si>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</si>
  <si>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</si>
  <si>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</si>
  <si>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</si>
  <si>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</si>
  <si>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</si>
  <si>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</si>
  <si>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</si>
  <si>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</si>
  <si>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</si>
  <si>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</si>
  <si>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</si>
  <si>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</si>
  <si>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</si>
  <si>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</si>
  <si>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</si>
  <si>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</si>
  <si>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</si>
  <si>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</si>
  <si>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</si>
  <si>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</si>
  <si>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</si>
  <si>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</si>
  <si>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</si>
  <si>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</si>
  <si>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</si>
  <si>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</si>
  <si>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</si>
  <si>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</si>
  <si>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</si>
  <si>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</si>
  <si>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</si>
  <si>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</si>
  <si>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</si>
  <si>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</si>
  <si>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</si>
  <si>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</si>
  <si>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</si>
  <si>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</si>
  <si>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</si>
  <si>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</si>
  <si>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</si>
  <si>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</si>
  <si>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</si>
  <si>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</si>
  <si>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</si>
  <si>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</si>
  <si>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</si>
  <si>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</si>
  <si>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</si>
  <si>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</si>
  <si>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</si>
  <si>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</si>
  <si>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</si>
  <si>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</si>
  <si>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</si>
  <si>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</si>
  <si>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</si>
  <si>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</si>
  <si>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</si>
  <si>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</si>
  <si>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</si>
  <si>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</si>
  <si>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</si>
  <si>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</si>
  <si>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</si>
  <si>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</si>
  <si>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</si>
  <si>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</si>
  <si>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</si>
  <si>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</si>
  <si>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</si>
  <si>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</si>
  <si>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</si>
  <si>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</si>
  <si>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</si>
  <si>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</si>
  <si>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</si>
  <si>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</si>
  <si>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</si>
  <si>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</si>
  <si>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</si>
  <si>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</si>
  <si>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</si>
  <si>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</si>
  <si>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</si>
  <si>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</si>
  <si>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</si>
  <si>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</si>
  <si>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</si>
  <si>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</si>
  <si>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</si>
  <si>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</si>
  <si>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</si>
  <si>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</si>
  <si>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</si>
  <si>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</si>
  <si>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</si>
  <si>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</si>
  <si>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</si>
  <si>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</si>
  <si>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</si>
  <si>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</si>
  <si>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</si>
  <si>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</si>
  <si>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</si>
  <si>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</si>
  <si>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</si>
  <si>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</si>
  <si>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</si>
  <si>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</si>
  <si>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</si>
  <si>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</si>
  <si>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</si>
  <si>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</si>
  <si>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</si>
  <si>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</si>
  <si>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</si>
  <si>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</si>
  <si>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</si>
  <si>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</si>
  <si>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</si>
  <si>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</si>
  <si>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</si>
  <si>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</si>
  <si>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</si>
  <si>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</si>
  <si>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</si>
  <si>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</si>
  <si>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</si>
  <si>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</si>
  <si>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</si>
  <si>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</si>
  <si>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</si>
  <si>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</si>
  <si>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</si>
  <si>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</si>
  <si>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</si>
  <si>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</si>
  <si>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</si>
  <si>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</si>
  <si>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</si>
  <si>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</si>
  <si>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</si>
  <si>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</si>
  <si>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</si>
  <si>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</si>
  <si>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</si>
  <si>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</si>
  <si>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</si>
  <si>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</si>
  <si>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</si>
  <si>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</si>
  <si>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</si>
  <si>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</si>
  <si>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</si>
  <si>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</si>
  <si>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</si>
  <si>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</si>
  <si>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</si>
  <si>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</si>
  <si>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</si>
  <si>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</si>
  <si>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</si>
  <si>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</si>
  <si>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</si>
  <si>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</si>
  <si>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</si>
  <si>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</si>
  <si>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</si>
  <si>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</si>
  <si>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</si>
  <si>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</si>
  <si>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</si>
  <si>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</si>
  <si>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</si>
  <si>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</si>
  <si>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</si>
  <si>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</si>
  <si>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</si>
  <si>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</si>
  <si>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</si>
  <si>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</si>
  <si>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</si>
  <si>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</si>
  <si>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</si>
  <si>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</si>
  <si>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</si>
  <si>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</si>
  <si>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</si>
  <si>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</si>
  <si>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</si>
  <si>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</si>
  <si>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</si>
  <si>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</si>
  <si>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</si>
  <si>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</si>
  <si>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</si>
  <si>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</si>
  <si>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</si>
  <si>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</si>
  <si>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</si>
  <si>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</si>
  <si>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</si>
  <si>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</si>
  <si>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</si>
  <si>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</si>
  <si>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</si>
  <si>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</si>
  <si>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</si>
  <si>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</si>
  <si>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</si>
  <si>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</si>
  <si>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</si>
  <si>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</si>
  <si>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</si>
  <si>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</si>
  <si>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</si>
  <si>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</si>
  <si>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</si>
  <si>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</si>
  <si>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</si>
  <si>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</si>
  <si>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</si>
  <si>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</si>
  <si>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</si>
  <si>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</si>
  <si>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</si>
  <si>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</si>
  <si>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</si>
  <si>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</si>
  <si>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</si>
  <si>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</si>
  <si>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</si>
  <si>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</si>
  <si>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</si>
  <si>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</si>
  <si>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</si>
  <si>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</si>
  <si>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</si>
  <si>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</si>
  <si>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</si>
  <si>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</si>
  <si>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</si>
  <si>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</si>
  <si>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</si>
  <si>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</si>
  <si>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</si>
  <si>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</si>
  <si>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</si>
  <si>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</si>
  <si>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</si>
  <si>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</si>
  <si>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</si>
  <si>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</si>
  <si>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</si>
  <si>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</si>
  <si>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</si>
  <si>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</si>
  <si>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</si>
  <si>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</si>
  <si>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</si>
  <si>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</si>
  <si>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</si>
  <si>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</si>
  <si>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</si>
  <si>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</si>
  <si>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</si>
  <si>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</si>
  <si>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</si>
  <si>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</si>
  <si>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</si>
  <si>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</si>
  <si>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</si>
  <si>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</si>
  <si>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</si>
  <si>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</si>
  <si>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</si>
  <si>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</si>
  <si>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</si>
  <si>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</si>
  <si>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</si>
  <si>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</si>
  <si>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</si>
  <si>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</si>
  <si>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</si>
  <si>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</si>
  <si>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</si>
  <si>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</si>
  <si>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</si>
  <si>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</si>
  <si>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</si>
  <si>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</si>
  <si>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</si>
  <si>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</si>
  <si>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</si>
  <si>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</si>
  <si>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</si>
  <si>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</si>
  <si>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</si>
  <si>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</si>
  <si>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</si>
  <si>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</si>
  <si>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</si>
  <si>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</si>
  <si>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</si>
  <si>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</si>
  <si>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</si>
  <si>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</si>
  <si>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</si>
  <si>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</si>
  <si>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</si>
  <si>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</si>
  <si>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</si>
  <si>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</si>
  <si>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</si>
  <si>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</si>
  <si>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</si>
  <si>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</si>
  <si>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</si>
  <si>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</si>
  <si>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</si>
  <si>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</si>
  <si>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</si>
  <si>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</si>
  <si>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</si>
  <si>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</si>
  <si>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</si>
  <si>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</si>
  <si>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</si>
  <si>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</si>
  <si>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</si>
  <si>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</si>
  <si>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</si>
  <si>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</si>
  <si>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</si>
  <si>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</si>
  <si>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</si>
  <si>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</si>
  <si>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</si>
  <si>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</si>
  <si>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</si>
  <si>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</si>
  <si>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</si>
  <si>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</si>
  <si>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</si>
  <si>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</si>
  <si>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</si>
  <si>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</si>
  <si>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</si>
  <si>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</si>
  <si>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</si>
  <si>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</si>
  <si>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</si>
  <si>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</si>
  <si>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</si>
  <si>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</si>
  <si>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</si>
  <si>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</si>
  <si>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</si>
  <si>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</si>
  <si>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</si>
  <si>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</si>
  <si>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</si>
  <si>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</si>
  <si>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</si>
  <si>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</si>
  <si>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</si>
  <si>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</si>
  <si>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</si>
  <si>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</si>
  <si>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</si>
  <si>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</si>
  <si>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</si>
  <si>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</si>
  <si>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</si>
  <si>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</si>
  <si>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</si>
  <si>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</si>
  <si>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</si>
  <si>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</si>
  <si>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</si>
  <si>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</si>
  <si>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</si>
  <si>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</si>
  <si>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</si>
  <si>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</si>
  <si>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</si>
  <si>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</si>
  <si>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</si>
  <si>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</si>
  <si>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</si>
  <si>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</si>
  <si>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</si>
  <si>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</si>
  <si>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</si>
  <si>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</si>
  <si>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</si>
  <si>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</si>
  <si>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</si>
  <si>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</si>
  <si>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</si>
  <si>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</si>
  <si>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</si>
  <si>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</si>
  <si>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</si>
  <si>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</si>
  <si>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</si>
  <si>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</si>
  <si>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</si>
  <si>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</si>
  <si>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</si>
  <si>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</si>
  <si>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</si>
  <si>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</si>
  <si>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</si>
  <si>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</si>
  <si>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</si>
  <si>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</si>
  <si>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</si>
  <si>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</si>
  <si>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</si>
  <si>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</si>
  <si>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</si>
  <si>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</si>
  <si>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</si>
  <si>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</si>
  <si>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</si>
  <si>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</si>
  <si>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</si>
  <si>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</si>
  <si>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</si>
  <si>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</si>
  <si>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</si>
  <si>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</si>
  <si>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</si>
  <si>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</si>
  <si>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</si>
  <si>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</si>
  <si>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</si>
  <si>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</si>
  <si>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</si>
  <si>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</si>
  <si>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</si>
  <si>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</si>
  <si>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</si>
  <si>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</si>
  <si>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</si>
  <si>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</si>
  <si>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</si>
  <si>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</si>
  <si>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</si>
  <si>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</si>
  <si>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</si>
  <si>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</si>
  <si>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</si>
  <si>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</si>
  <si>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</si>
  <si>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</si>
  <si>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</si>
  <si>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</si>
  <si>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</si>
  <si>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</si>
  <si>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</si>
  <si>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</si>
  <si>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</si>
  <si>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</si>
  <si>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</si>
  <si>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</si>
  <si>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</si>
  <si>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</si>
  <si>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</si>
  <si>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</si>
  <si>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</si>
  <si>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</si>
  <si>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</si>
  <si>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</si>
  <si>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</si>
  <si>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</si>
  <si>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</si>
  <si>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</si>
  <si>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</si>
  <si>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</si>
  <si>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</si>
  <si>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</si>
  <si>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</si>
  <si>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</si>
  <si>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</si>
  <si>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</si>
  <si>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</si>
  <si>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</si>
  <si>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</si>
  <si>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</si>
  <si>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</si>
  <si>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</si>
  <si>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</si>
  <si>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</si>
  <si>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</si>
  <si>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</si>
  <si>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</si>
  <si>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</si>
  <si>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</si>
  <si>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</si>
  <si>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</si>
  <si>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</si>
  <si>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</si>
  <si>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</si>
  <si>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</si>
  <si>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</si>
  <si>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</si>
  <si>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</si>
  <si>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</si>
  <si>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</si>
  <si>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</si>
  <si>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</si>
  <si>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</si>
  <si>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</si>
  <si>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</si>
  <si>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</si>
  <si>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</si>
  <si>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</si>
  <si>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</si>
  <si>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</si>
  <si>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</si>
  <si>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</si>
  <si>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</si>
  <si>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</si>
  <si>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</si>
  <si>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</si>
  <si>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</si>
  <si>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</si>
  <si>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</si>
  <si>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</si>
  <si>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</si>
  <si>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</si>
  <si>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</si>
  <si>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</si>
  <si>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</si>
  <si>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</si>
  <si>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</si>
  <si>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</si>
  <si>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</si>
  <si>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</si>
  <si>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</si>
  <si>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</si>
  <si>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</si>
  <si>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</si>
  <si>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</si>
  <si>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</si>
  <si>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</si>
  <si>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</si>
  <si>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</si>
  <si>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</si>
  <si>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</si>
  <si>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</si>
  <si>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</si>
  <si>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</si>
  <si>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</si>
  <si>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</si>
  <si>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</si>
  <si>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</si>
  <si>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</si>
  <si>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</si>
  <si>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</si>
  <si>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</si>
  <si>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</si>
  <si>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</si>
  <si>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</si>
  <si>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</si>
  <si>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</si>
  <si>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</si>
  <si>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</si>
  <si>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</si>
  <si>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</si>
  <si>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</si>
  <si>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</si>
  <si>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</si>
  <si>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</si>
  <si>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</si>
  <si>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</si>
  <si>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</si>
  <si>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</si>
  <si>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</si>
  <si>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</si>
  <si>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</si>
  <si>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</si>
  <si>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</si>
  <si>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</si>
  <si>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</si>
  <si>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</si>
  <si>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</si>
  <si>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</si>
  <si>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</si>
  <si>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</si>
  <si>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</si>
  <si>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</si>
  <si>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</si>
  <si>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</si>
  <si>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</si>
  <si>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</si>
  <si>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</si>
  <si>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</si>
  <si>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</si>
  <si>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</si>
  <si>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</si>
  <si>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</si>
  <si>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</si>
  <si>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</si>
  <si>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</si>
  <si>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</si>
  <si>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</si>
  <si>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</si>
  <si>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</si>
  <si>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</si>
  <si>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</si>
  <si>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</si>
  <si>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</si>
  <si>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</si>
  <si>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</si>
  <si>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</si>
  <si>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</si>
  <si>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</si>
  <si>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</si>
  <si>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</si>
  <si>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</si>
  <si>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</si>
  <si>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</si>
  <si>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</si>
  <si>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</si>
  <si>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</si>
  <si>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</si>
  <si>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</si>
  <si>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</si>
  <si>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</si>
  <si>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</si>
  <si>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</si>
  <si>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</si>
  <si>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</si>
  <si>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</si>
  <si>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</si>
  <si>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</si>
  <si>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</si>
  <si>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</si>
  <si>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</si>
  <si>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</si>
  <si>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</si>
  <si>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</si>
  <si>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</si>
  <si>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</si>
  <si>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</si>
  <si>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</si>
  <si>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</si>
  <si>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</si>
  <si>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</si>
  <si>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</si>
  <si>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</si>
  <si>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</si>
  <si>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</si>
  <si>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</si>
  <si>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</si>
  <si>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</si>
  <si>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</si>
  <si>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</si>
  <si>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</si>
  <si>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</si>
  <si>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</si>
  <si>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</si>
  <si>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</si>
  <si>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</si>
  <si>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</si>
  <si>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</si>
  <si>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</si>
  <si>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</si>
  <si>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</si>
  <si>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</si>
  <si>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</si>
  <si>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</si>
  <si>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</si>
  <si>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</si>
  <si>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</si>
  <si>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</si>
  <si>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</si>
  <si>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</si>
  <si>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</si>
  <si>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</si>
  <si>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</si>
  <si>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</si>
  <si>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</si>
  <si>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</si>
  <si>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</si>
  <si>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</si>
  <si>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</si>
  <si>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</si>
  <si>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</si>
  <si>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</si>
  <si>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</si>
  <si>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</si>
  <si>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</si>
  <si>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</si>
  <si>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</si>
  <si>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</si>
  <si>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</si>
  <si>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</si>
  <si>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</si>
  <si>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</si>
  <si>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</si>
  <si>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</si>
  <si>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</si>
  <si>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</si>
  <si>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</si>
  <si>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</si>
  <si>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</si>
  <si>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</si>
  <si>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</si>
  <si>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</si>
  <si>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</si>
  <si>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</si>
  <si>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</si>
  <si>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</si>
  <si>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</si>
  <si>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</si>
  <si>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</si>
  <si>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</si>
  <si>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</si>
  <si>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</si>
  <si>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</si>
  <si>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</si>
  <si>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</si>
  <si>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</si>
  <si>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</si>
  <si>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</si>
  <si>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</si>
  <si>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</si>
  <si>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</si>
  <si>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</si>
  <si>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</si>
  <si>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</si>
  <si>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</si>
  <si>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</si>
  <si>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</si>
  <si>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</si>
  <si>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</si>
  <si>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</si>
  <si>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</si>
  <si>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</si>
  <si>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</si>
  <si>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</si>
  <si>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</si>
  <si>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</si>
  <si>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</si>
  <si>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</si>
  <si>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</si>
  <si>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</si>
  <si>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</si>
  <si>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</si>
  <si>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</si>
  <si>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</si>
  <si>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</si>
  <si>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</si>
  <si>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</si>
  <si>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</si>
  <si>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</si>
  <si>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</si>
  <si>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</si>
  <si>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</si>
  <si>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</si>
  <si>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</si>
  <si>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</si>
  <si>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</si>
  <si>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</si>
  <si>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</si>
  <si>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</si>
  <si>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</si>
  <si>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</si>
  <si>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</si>
  <si>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</si>
  <si>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</si>
  <si>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</si>
  <si>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</si>
  <si>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</si>
  <si>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</si>
  <si>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</si>
  <si>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</si>
  <si>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</si>
  <si>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</si>
  <si>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</si>
  <si>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</si>
  <si>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</si>
  <si>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</si>
  <si>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</si>
  <si>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</si>
  <si>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</si>
  <si>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</si>
  <si>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</si>
  <si>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</si>
  <si>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</si>
  <si>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</si>
  <si>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</si>
  <si>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</si>
  <si>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</si>
  <si>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</si>
  <si>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</si>
  <si>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</si>
  <si>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</si>
  <si>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</si>
  <si>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</si>
  <si>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</si>
  <si>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</si>
  <si>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</si>
  <si>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</si>
  <si>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</si>
  <si>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</si>
  <si>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</si>
  <si>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</si>
  <si>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</si>
  <si>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</si>
  <si>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</si>
  <si>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</si>
  <si>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</si>
  <si>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</si>
  <si>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</si>
  <si>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</si>
  <si>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</si>
  <si>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</si>
  <si>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</si>
  <si>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</si>
  <si>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</si>
  <si>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</si>
  <si>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</si>
  <si>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</si>
  <si>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</si>
  <si>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</si>
  <si>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</si>
  <si>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</si>
  <si>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</si>
  <si>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</si>
  <si>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</si>
  <si>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</si>
  <si>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</si>
  <si>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</si>
  <si>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</si>
  <si>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</si>
  <si>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</si>
  <si>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</si>
  <si>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</si>
  <si>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</si>
  <si>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</si>
  <si>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</si>
  <si>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</si>
  <si>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</si>
  <si>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</si>
  <si>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</si>
  <si>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</si>
  <si>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</si>
  <si>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</si>
  <si>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</si>
  <si>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</si>
  <si>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</si>
  <si>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</si>
  <si>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</si>
  <si>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</si>
  <si>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</si>
  <si>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</si>
  <si>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</si>
  <si>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</si>
  <si>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</si>
  <si>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</si>
  <si>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</si>
  <si>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</si>
  <si>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</si>
  <si>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</si>
  <si>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</si>
  <si>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</si>
  <si>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</si>
  <si>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</si>
  <si>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</si>
  <si>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</si>
  <si>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</si>
  <si>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</si>
  <si>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</si>
  <si>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</si>
  <si>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</si>
  <si>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</si>
  <si>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</si>
  <si>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</si>
  <si>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</si>
  <si>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</si>
  <si>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</si>
  <si>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</si>
  <si>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</si>
  <si>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</si>
  <si>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</si>
  <si>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</si>
  <si>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</si>
  <si>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</si>
  <si>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</si>
  <si>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</si>
  <si>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</si>
  <si>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</si>
  <si>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</si>
  <si>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</si>
  <si>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</si>
  <si>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</si>
  <si>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</si>
  <si>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</si>
  <si>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</si>
  <si>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</si>
  <si>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</si>
  <si>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</si>
  <si>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</si>
  <si>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</si>
  <si>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</si>
  <si>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</si>
  <si>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</si>
  <si>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</si>
  <si>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</si>
  <si>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</si>
  <si>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</si>
  <si>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</si>
  <si>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</si>
  <si>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</si>
  <si>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</si>
  <si>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</si>
  <si>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</si>
  <si>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</si>
  <si>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</si>
  <si>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</si>
  <si>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</si>
  <si>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</si>
  <si>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</si>
  <si>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</si>
  <si>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</si>
  <si>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</si>
  <si>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</si>
  <si>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</si>
  <si>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</si>
  <si>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</si>
  <si>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</si>
  <si>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</si>
  <si>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</si>
  <si>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</si>
  <si>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</si>
  <si>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</si>
  <si>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</si>
  <si>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</si>
  <si>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</si>
  <si>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</si>
  <si>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</si>
  <si>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</si>
  <si>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</si>
  <si>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</si>
  <si>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</si>
  <si>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</si>
  <si>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</si>
  <si>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</si>
  <si>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</si>
  <si>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</si>
  <si>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</si>
  <si>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</si>
  <si>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</si>
  <si>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</si>
  <si>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</si>
  <si>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</si>
  <si>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</si>
  <si>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</si>
  <si>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</si>
  <si>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</si>
  <si>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</si>
  <si>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</si>
  <si>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</si>
  <si>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</si>
  <si>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</si>
  <si>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</si>
  <si>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</si>
  <si>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</si>
  <si>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</si>
  <si>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</si>
  <si>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</si>
  <si>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</si>
  <si>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</si>
  <si>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</si>
  <si>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</si>
  <si>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</si>
  <si>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</si>
  <si>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</si>
  <si>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</si>
  <si>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</si>
  <si>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</si>
  <si>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</si>
  <si>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</si>
  <si>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</si>
  <si>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</si>
  <si>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</si>
  <si>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</si>
  <si>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</si>
  <si>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</si>
  <si>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</si>
  <si>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</si>
  <si>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</si>
  <si>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</si>
  <si>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</si>
  <si>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</si>
  <si>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</si>
  <si>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</si>
  <si>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</si>
  <si>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</si>
  <si>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</si>
  <si>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</si>
  <si>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</si>
  <si>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</si>
  <si>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</si>
  <si>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</si>
  <si>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</si>
  <si>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</si>
  <si>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</si>
  <si>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</si>
  <si>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</si>
  <si>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</si>
  <si>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</si>
  <si>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</si>
  <si>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</si>
  <si>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</si>
  <si>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</si>
  <si>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</si>
  <si>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</si>
  <si>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</si>
  <si>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</si>
  <si>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</si>
  <si>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</si>
  <si>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</si>
  <si>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</si>
  <si>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</si>
  <si>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</si>
  <si>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</si>
  <si>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</si>
  <si>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</si>
  <si>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</si>
  <si>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</si>
  <si>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</si>
  <si>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</si>
  <si>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</si>
  <si>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</si>
  <si>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</si>
  <si>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</si>
  <si>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</si>
  <si>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</si>
  <si>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</si>
  <si>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</si>
  <si>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</si>
  <si>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</si>
  <si>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</si>
  <si>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</si>
  <si>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</si>
  <si>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</si>
  <si>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</si>
  <si>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</si>
  <si>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</si>
  <si>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</si>
  <si>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</si>
  <si>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</si>
  <si>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</si>
  <si>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</si>
  <si>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</si>
  <si>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</si>
  <si>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</si>
  <si>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</si>
  <si>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</si>
  <si>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</si>
  <si>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</si>
  <si>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</si>
  <si>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</si>
  <si>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</si>
  <si>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</si>
  <si>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</si>
  <si>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</si>
  <si>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</si>
  <si>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</si>
  <si>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</si>
  <si>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</si>
  <si>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</si>
  <si>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</si>
  <si>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</si>
  <si>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</si>
  <si>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</si>
  <si>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</si>
  <si>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</si>
  <si>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</si>
  <si>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</si>
  <si>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</si>
  <si>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</si>
  <si>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</si>
  <si>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</si>
  <si>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</si>
  <si>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</si>
  <si>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</si>
  <si>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</si>
  <si>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</si>
  <si>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</si>
  <si>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</si>
  <si>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</si>
  <si>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</si>
  <si>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</si>
  <si>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</si>
  <si>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</si>
  <si>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</si>
  <si>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</si>
  <si>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</si>
  <si>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</si>
  <si>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</si>
  <si>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</si>
  <si>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</si>
  <si>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</si>
  <si>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</si>
  <si>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</si>
  <si>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</si>
  <si>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</si>
  <si>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</si>
  <si>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</si>
  <si>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</si>
  <si>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</si>
  <si>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</si>
  <si>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</si>
  <si>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</si>
  <si>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</si>
  <si>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</si>
  <si>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</si>
  <si>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</si>
  <si>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</si>
  <si>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</si>
  <si>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</si>
  <si>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</si>
  <si>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</si>
  <si>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</si>
  <si>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</si>
  <si>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</si>
  <si>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</si>
  <si>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</si>
  <si>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</si>
  <si>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</si>
  <si>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</si>
  <si>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</si>
  <si>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</si>
  <si>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</si>
  <si>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</si>
  <si>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</si>
  <si>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</si>
  <si>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</si>
  <si>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</si>
  <si>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</si>
  <si>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</si>
  <si>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</si>
  <si>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</si>
  <si>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</si>
  <si>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</si>
  <si>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</si>
  <si>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</si>
  <si>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</si>
  <si>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</si>
  <si>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</si>
  <si>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</si>
  <si>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</si>
  <si>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</si>
  <si>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</si>
  <si>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</si>
  <si>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</si>
  <si>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</si>
  <si>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</si>
  <si>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</si>
  <si>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</si>
  <si>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</si>
  <si>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</si>
  <si>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</si>
  <si>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</si>
  <si>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</si>
  <si>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</si>
  <si>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</si>
  <si>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</si>
  <si>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</si>
  <si>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</si>
  <si>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</si>
  <si>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</si>
  <si>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</si>
  <si>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</si>
  <si>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</si>
  <si>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</si>
  <si>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</si>
  <si>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</si>
  <si>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</si>
  <si>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</si>
  <si>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</si>
  <si>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</si>
  <si>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</si>
  <si>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</si>
  <si>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</si>
  <si>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</si>
  <si>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</si>
  <si>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</si>
  <si>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</si>
  <si>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</si>
  <si>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</si>
  <si>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</si>
  <si>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</si>
  <si>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</si>
  <si>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</si>
  <si>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</si>
  <si>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</si>
  <si>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</si>
  <si>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</si>
  <si>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</si>
  <si>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</si>
  <si>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</si>
  <si>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</si>
  <si>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</si>
  <si>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</si>
  <si>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</si>
  <si>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</si>
  <si>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</si>
  <si>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</si>
  <si>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</si>
  <si>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</si>
  <si>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</si>
  <si>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</si>
  <si>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</si>
  <si>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</si>
  <si>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</si>
  <si>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</si>
  <si>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</si>
  <si>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</si>
  <si>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</si>
  <si>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</si>
  <si>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</si>
  <si>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</si>
  <si>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</si>
  <si>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</si>
  <si>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</si>
  <si>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</si>
  <si>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</si>
  <si>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</si>
  <si>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</si>
  <si>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</si>
  <si>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</si>
  <si>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</si>
  <si>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</si>
  <si>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</si>
  <si>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</si>
  <si>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</si>
  <si>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</si>
  <si>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</si>
  <si>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</si>
  <si>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</si>
  <si>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</si>
  <si>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</si>
  <si>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</si>
  <si>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</si>
  <si>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</si>
  <si>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</si>
  <si>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</si>
  <si>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</si>
  <si>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</si>
  <si>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</si>
  <si>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</si>
  <si>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</si>
  <si>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</si>
  <si>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</si>
  <si>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</si>
  <si>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</si>
  <si>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</si>
  <si>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</si>
  <si>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</si>
  <si>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</si>
  <si>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</si>
  <si>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</si>
  <si>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</si>
  <si>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</si>
  <si>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</si>
  <si>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</si>
  <si>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</si>
  <si>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</si>
  <si>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</si>
  <si>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</si>
  <si>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</si>
  <si>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</si>
  <si>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</si>
  <si>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</si>
  <si>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</si>
  <si>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</si>
  <si>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</si>
  <si>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</si>
  <si>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</si>
  <si>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</si>
  <si>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</si>
  <si>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</si>
  <si>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</si>
  <si>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</si>
  <si>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</si>
  <si>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</si>
  <si>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</si>
  <si>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</si>
  <si>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</si>
  <si>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</si>
  <si>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</si>
  <si>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</si>
  <si>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</si>
  <si>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</si>
  <si>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</si>
  <si>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</si>
  <si>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</si>
  <si>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</si>
  <si>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</si>
  <si>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</si>
  <si>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</si>
  <si>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</si>
  <si>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</si>
  <si>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</si>
  <si>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</si>
  <si>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</si>
  <si>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</si>
  <si>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</si>
  <si>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</si>
  <si>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</si>
  <si>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</si>
  <si>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</si>
  <si>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</si>
  <si>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</si>
  <si>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</si>
  <si>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</si>
  <si>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</si>
  <si>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</si>
  <si>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</si>
  <si>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</si>
  <si>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</si>
  <si>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</si>
  <si>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</si>
  <si>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</si>
  <si>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</si>
  <si>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</si>
  <si>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</si>
  <si>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</si>
  <si>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</si>
  <si>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</si>
  <si>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</si>
  <si>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</si>
  <si>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</si>
  <si>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</si>
  <si>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</si>
  <si>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</si>
  <si>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</si>
  <si>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</si>
  <si>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</si>
  <si>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</si>
  <si>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</si>
  <si>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</si>
  <si>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</si>
  <si>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</si>
  <si>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</si>
  <si>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</si>
  <si>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</si>
  <si>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</si>
  <si>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</si>
  <si>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</si>
  <si>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</si>
  <si>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</si>
  <si>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</si>
  <si>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</si>
  <si>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</si>
  <si>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</si>
  <si>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</si>
  <si>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</si>
  <si>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</si>
  <si>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</si>
  <si>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</si>
  <si>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</si>
  <si>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</si>
  <si>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</si>
  <si>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</si>
  <si>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</si>
  <si>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</si>
  <si>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</si>
  <si>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</si>
  <si>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</si>
  <si>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</si>
  <si>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</si>
  <si>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</si>
  <si>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</si>
  <si>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</si>
  <si>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</si>
  <si>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</si>
  <si>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</si>
  <si>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</si>
  <si>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</si>
  <si>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</si>
  <si>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</si>
  <si>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</si>
  <si>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</si>
  <si>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</si>
  <si>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</si>
  <si>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</si>
  <si>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</si>
  <si>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</si>
  <si>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</si>
  <si>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</si>
  <si>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</si>
  <si>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</si>
  <si>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</si>
  <si>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</si>
  <si>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</si>
  <si>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</si>
  <si>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</si>
  <si>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</si>
  <si>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</si>
  <si>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</si>
  <si>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</si>
  <si>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</si>
  <si>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</si>
  <si>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</si>
  <si>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</si>
  <si>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</si>
  <si>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</si>
  <si>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</si>
  <si>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</si>
  <si>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</si>
  <si>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</si>
  <si>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</si>
  <si>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</si>
  <si>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</si>
  <si>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</si>
  <si>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</si>
  <si>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</si>
  <si>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</si>
  <si>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</si>
  <si>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</si>
  <si>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</si>
  <si>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</si>
  <si>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</si>
  <si>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</si>
  <si>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</si>
  <si>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</si>
  <si>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</si>
  <si>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</si>
  <si>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</si>
  <si>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</si>
  <si>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</si>
  <si>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</si>
  <si>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</si>
  <si>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</si>
  <si>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</si>
  <si>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</si>
  <si>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</si>
  <si>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</si>
  <si>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</si>
  <si>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</si>
  <si>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</si>
  <si>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</si>
  <si>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</si>
  <si>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</si>
  <si>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</si>
  <si>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</si>
  <si>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</si>
  <si>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</si>
  <si>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</si>
  <si>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</si>
  <si>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</si>
  <si>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</si>
  <si>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</si>
  <si>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</si>
  <si>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</si>
  <si>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</si>
  <si>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</si>
  <si>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</si>
  <si>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</si>
  <si>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</si>
  <si>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</si>
  <si>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</si>
  <si>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</si>
  <si>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</si>
  <si>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</si>
  <si>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</si>
  <si>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</si>
  <si>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</si>
  <si>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</si>
  <si>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</si>
  <si>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</si>
  <si>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</si>
  <si>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</si>
  <si>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</si>
  <si>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</si>
  <si>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</si>
  <si>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</si>
  <si>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</si>
  <si>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</si>
  <si>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</si>
  <si>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</si>
  <si>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</si>
  <si>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</si>
  <si>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</si>
  <si>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</si>
  <si>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</si>
  <si>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</si>
  <si>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</si>
  <si>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</si>
  <si>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</si>
  <si>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</si>
  <si>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</si>
  <si>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</si>
  <si>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</si>
  <si>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</si>
  <si>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</si>
  <si>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</si>
  <si>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</si>
  <si>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</si>
  <si>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</si>
  <si>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</si>
  <si>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</si>
  <si>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</si>
  <si>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</si>
  <si>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</si>
  <si>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</si>
  <si>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</si>
  <si>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</si>
  <si>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</si>
  <si>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</si>
  <si>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</si>
  <si>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</si>
  <si>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</si>
  <si>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</si>
  <si>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</si>
  <si>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</si>
  <si>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</si>
  <si>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</si>
  <si>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</si>
  <si>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</si>
  <si>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</si>
  <si>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</si>
  <si>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</si>
  <si>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</si>
  <si>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</si>
  <si>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</si>
  <si>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</si>
  <si>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</si>
  <si>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</si>
  <si>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</si>
  <si>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</si>
  <si>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</si>
  <si>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</si>
  <si>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</si>
  <si>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</si>
  <si>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</si>
  <si>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</si>
  <si>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</si>
  <si>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</si>
  <si>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</si>
  <si>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</si>
  <si>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</si>
  <si>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</si>
  <si>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</si>
  <si>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</si>
  <si>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</si>
  <si>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</si>
  <si>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</si>
  <si>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</si>
  <si>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</si>
  <si>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</si>
  <si>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</si>
  <si>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</si>
  <si>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</si>
  <si>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</si>
  <si>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</si>
  <si>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</si>
  <si>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</si>
  <si>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</si>
  <si>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</si>
  <si>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</si>
  <si>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</si>
  <si>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</si>
  <si>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</si>
  <si>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</si>
  <si>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</si>
  <si>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</si>
  <si>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</si>
  <si>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</si>
  <si>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</si>
  <si>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</si>
  <si>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</si>
  <si>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</si>
  <si>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</si>
  <si>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</si>
  <si>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</si>
  <si>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</si>
  <si>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</si>
  <si>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</si>
  <si>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</si>
  <si>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</si>
  <si>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</si>
  <si>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</si>
  <si>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</si>
  <si>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</si>
  <si>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</si>
  <si>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</si>
  <si>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</si>
  <si>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</si>
  <si>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</si>
  <si>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</si>
  <si>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</si>
  <si>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</si>
  <si>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</si>
  <si>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</si>
  <si>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</si>
  <si>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</si>
  <si>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</si>
  <si>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</si>
  <si>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</si>
  <si>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</si>
  <si>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</si>
  <si>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</si>
  <si>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</si>
  <si>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</si>
  <si>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</si>
  <si>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</si>
  <si>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</si>
  <si>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</si>
  <si>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</si>
  <si>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</si>
  <si>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</si>
  <si>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</si>
  <si>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</si>
  <si>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</si>
  <si>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</si>
  <si>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</si>
  <si>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</si>
  <si>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</si>
  <si>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</si>
  <si>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</si>
  <si>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</si>
  <si>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</si>
  <si>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</si>
  <si>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</si>
  <si>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</si>
  <si>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</si>
  <si>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</si>
  <si>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</si>
  <si>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</si>
  <si>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</si>
  <si>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</si>
  <si>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</si>
  <si>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</si>
  <si>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</si>
  <si>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</si>
  <si>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</si>
  <si>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</si>
  <si>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</si>
  <si>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</si>
  <si>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</si>
  <si>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</si>
  <si>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</si>
  <si>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</si>
  <si>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</si>
  <si>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</si>
  <si>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</si>
  <si>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</si>
  <si>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</si>
  <si>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</si>
  <si>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</si>
  <si>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</si>
  <si>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</si>
  <si>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</si>
  <si>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</si>
  <si>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</si>
  <si>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</si>
  <si>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</si>
  <si>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</si>
  <si>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</si>
  <si>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</si>
  <si>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</si>
  <si>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</si>
  <si>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</si>
  <si>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</si>
  <si>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</si>
  <si>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</si>
  <si>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</si>
  <si>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</si>
  <si>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</si>
  <si>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</si>
  <si>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</si>
  <si>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</si>
  <si>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</si>
  <si>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</si>
  <si>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</si>
  <si>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</si>
  <si>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</si>
  <si>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</si>
  <si>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</si>
  <si>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</si>
  <si>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</si>
  <si>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</si>
  <si>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</si>
  <si>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</si>
  <si>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</si>
  <si>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</si>
  <si>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</si>
  <si>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</si>
  <si>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</si>
  <si>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</si>
  <si>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</si>
  <si>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</si>
  <si>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</si>
  <si>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</si>
  <si>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</si>
  <si>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</si>
  <si>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</si>
  <si>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</si>
  <si>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</si>
  <si>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</si>
  <si>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</si>
  <si>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</si>
  <si>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</si>
  <si>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</si>
  <si>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</si>
  <si>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</si>
  <si>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</si>
  <si>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</si>
  <si>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</si>
  <si>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</si>
  <si>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</si>
  <si>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</si>
  <si>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</si>
  <si>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</si>
  <si>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</si>
  <si>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</si>
  <si>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</si>
  <si>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</si>
  <si>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</si>
  <si>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</si>
  <si>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</si>
  <si>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</si>
  <si>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</si>
  <si>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</si>
  <si>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</si>
  <si>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</si>
  <si>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</si>
  <si>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</si>
  <si>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</si>
  <si>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</si>
  <si>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</si>
  <si>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</si>
  <si>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</si>
  <si>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</si>
  <si>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</si>
  <si>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</si>
  <si>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</si>
  <si>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</si>
  <si>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</si>
  <si>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</si>
  <si>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</si>
  <si>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</si>
  <si>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</si>
  <si>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</si>
  <si>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</si>
  <si>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</si>
  <si>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</si>
  <si>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</si>
  <si>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</si>
  <si>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</si>
  <si>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</si>
  <si>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</si>
  <si>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</si>
  <si>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</si>
  <si>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</si>
  <si>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</si>
  <si>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</si>
  <si>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</si>
  <si>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</si>
  <si>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</si>
  <si>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</si>
  <si>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</si>
  <si>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</si>
  <si>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</si>
  <si>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</si>
  <si>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</si>
  <si>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</si>
  <si>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</si>
  <si>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</si>
  <si>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</si>
  <si>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</si>
  <si>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</si>
  <si>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</si>
  <si>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</si>
  <si>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</si>
  <si>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</si>
  <si>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</si>
  <si>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</si>
  <si>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</si>
  <si>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</si>
  <si>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</si>
  <si>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</si>
  <si>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</si>
  <si>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</si>
  <si>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</si>
  <si>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</si>
  <si>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</si>
  <si>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</si>
  <si>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</si>
  <si>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</si>
  <si>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</si>
  <si>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</si>
  <si>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</si>
  <si>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</si>
  <si>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</si>
  <si>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</si>
  <si>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</si>
  <si>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</si>
  <si>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</si>
  <si>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</si>
  <si>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</si>
  <si>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</si>
  <si>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</si>
  <si>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</si>
  <si>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</si>
  <si>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</si>
  <si>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</si>
  <si>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</si>
  <si>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</si>
  <si>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</si>
  <si>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</si>
  <si>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</si>
  <si>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</si>
  <si>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</si>
  <si>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</si>
  <si>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</si>
  <si>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</si>
  <si>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</si>
  <si>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</si>
  <si>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</si>
  <si>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</si>
  <si>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</si>
  <si>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</si>
  <si>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</si>
  <si>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</si>
  <si>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</si>
  <si>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</si>
  <si>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</si>
  <si>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</si>
  <si>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</si>
  <si>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</si>
  <si>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</si>
  <si>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</si>
  <si>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</si>
  <si>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</si>
  <si>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</si>
  <si>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</si>
  <si>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</si>
  <si>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</si>
  <si>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</si>
  <si>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</si>
  <si>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</si>
  <si>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</si>
  <si>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</si>
  <si>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</si>
  <si>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</si>
  <si>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</si>
  <si>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</si>
  <si>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</si>
  <si>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</si>
  <si>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</si>
  <si>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</si>
  <si>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</si>
  <si>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</si>
  <si>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</si>
  <si>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</si>
  <si>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</si>
  <si>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</si>
  <si>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</si>
  <si>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</si>
  <si>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</si>
  <si>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</si>
  <si>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</si>
  <si>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</si>
  <si>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</si>
  <si>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</si>
  <si>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</si>
  <si>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</si>
  <si>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</si>
  <si>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</si>
  <si>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</si>
  <si>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</si>
  <si>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</si>
  <si>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</si>
  <si>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</si>
  <si>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</si>
  <si>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</si>
  <si>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</si>
  <si>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</si>
  <si>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</si>
  <si>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</si>
  <si>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</si>
  <si>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</si>
  <si>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</si>
  <si>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</si>
  <si>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</si>
  <si>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</si>
  <si>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</si>
  <si>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</si>
  <si>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</si>
  <si>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</si>
  <si>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</si>
  <si>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</si>
  <si>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</si>
  <si>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</si>
  <si>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</si>
  <si>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</si>
  <si>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</si>
  <si>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</si>
  <si>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</si>
  <si>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</si>
  <si>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</si>
  <si>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</si>
  <si>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</si>
  <si>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</si>
  <si>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</si>
  <si>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</si>
  <si>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</si>
  <si>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</si>
  <si>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</si>
  <si>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</si>
  <si>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</si>
  <si>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</si>
  <si>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</si>
  <si>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</si>
  <si>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</si>
  <si>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</si>
  <si>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</si>
  <si>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</si>
  <si>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</si>
  <si>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</si>
  <si>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</si>
  <si>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</si>
  <si>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</si>
  <si>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</si>
  <si>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</si>
  <si>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</si>
  <si>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</si>
  <si>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</si>
  <si>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</si>
  <si>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</si>
  <si>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</si>
  <si>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</si>
  <si>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</si>
  <si>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</si>
  <si>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</si>
  <si>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</si>
  <si>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</si>
  <si>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</si>
  <si>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</si>
  <si>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</si>
  <si>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</si>
  <si>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</si>
  <si>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</si>
  <si>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</si>
  <si>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</si>
  <si>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</si>
  <si>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</si>
  <si>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</si>
  <si>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</si>
  <si>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</si>
  <si>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</si>
  <si>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</si>
  <si>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</si>
  <si>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</si>
  <si>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</si>
  <si>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</si>
  <si>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</si>
  <si>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</si>
  <si>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</si>
  <si>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</si>
  <si>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</si>
  <si>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</si>
  <si>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</si>
  <si>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</si>
  <si>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</si>
  <si>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</si>
  <si>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</si>
  <si>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</si>
  <si>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</si>
  <si>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</si>
  <si>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</si>
  <si>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</si>
  <si>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</si>
  <si>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</si>
  <si>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</si>
  <si>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</si>
  <si>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</si>
  <si>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</si>
  <si>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</si>
  <si>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</si>
  <si>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</si>
  <si>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</si>
  <si>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</si>
  <si>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</si>
  <si>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</si>
  <si>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</si>
  <si>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</si>
  <si>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</si>
  <si>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</si>
  <si>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</si>
  <si>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</si>
  <si>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</si>
  <si>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</si>
  <si>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</si>
  <si>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</si>
  <si>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</si>
  <si>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</si>
  <si>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</si>
  <si>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</si>
  <si>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</si>
  <si>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</si>
  <si>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</si>
  <si>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</si>
  <si>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</si>
  <si>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</si>
  <si>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</si>
  <si>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</si>
  <si>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</si>
  <si>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</si>
  <si>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</si>
  <si>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</si>
  <si>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</si>
  <si>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</si>
  <si>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</si>
  <si>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</si>
  <si>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</si>
  <si>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</si>
  <si>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</si>
  <si>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</si>
  <si>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</si>
  <si>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</si>
  <si>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</si>
  <si>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</si>
  <si>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</si>
  <si>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</si>
  <si>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</si>
  <si>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</si>
  <si>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</si>
  <si>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</si>
  <si>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</si>
  <si>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</si>
  <si>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</si>
  <si>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</si>
  <si>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</si>
  <si>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</si>
  <si>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</si>
  <si>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</si>
  <si>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</si>
  <si>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</si>
  <si>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</si>
  <si>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</si>
  <si>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</si>
  <si>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</si>
  <si>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</si>
  <si>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</si>
  <si>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</si>
  <si>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</si>
  <si>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</si>
  <si>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</si>
  <si>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</si>
  <si>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</si>
  <si>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</si>
  <si>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</si>
  <si>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</si>
  <si>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</si>
  <si>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</si>
  <si>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</si>
  <si>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</si>
  <si>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</si>
  <si>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</si>
  <si>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</si>
  <si>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</si>
  <si>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</si>
  <si>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</si>
  <si>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</si>
  <si>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</si>
  <si>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</si>
  <si>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</si>
  <si>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</si>
  <si>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</si>
  <si>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</si>
  <si>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</si>
  <si>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</si>
  <si>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</si>
  <si>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</si>
  <si>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</si>
  <si>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</si>
  <si>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</si>
  <si>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</si>
  <si>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</si>
  <si>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</si>
  <si>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</si>
  <si>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</si>
  <si>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</si>
  <si>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</si>
  <si>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</si>
  <si>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</si>
  <si>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</si>
  <si>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</si>
  <si>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</si>
  <si>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</si>
  <si>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</si>
  <si>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</si>
  <si>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</si>
  <si>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</si>
  <si>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</si>
  <si>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</si>
  <si>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</si>
  <si>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</si>
  <si>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</si>
  <si>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</si>
  <si>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</si>
  <si>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</si>
  <si>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</si>
  <si>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</si>
  <si>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</si>
  <si>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</si>
  <si>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</si>
  <si>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</si>
  <si>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</si>
  <si>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</si>
  <si>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</si>
  <si>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</si>
  <si>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</si>
  <si>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</si>
  <si>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</si>
  <si>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</si>
  <si>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</si>
  <si>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</si>
  <si>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</si>
  <si>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</si>
  <si>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</si>
  <si>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</si>
  <si>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</si>
  <si>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</si>
  <si>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</si>
  <si>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</si>
  <si>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</si>
  <si>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</si>
  <si>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</si>
  <si>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</si>
  <si>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</si>
  <si>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</si>
  <si>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</si>
  <si>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</si>
  <si>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</si>
  <si>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</si>
  <si>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</si>
  <si>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</si>
  <si>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</si>
  <si>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</si>
  <si>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</si>
  <si>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</si>
  <si>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</si>
  <si>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</si>
  <si>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</si>
  <si>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</si>
  <si>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</si>
  <si>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</si>
  <si>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</si>
  <si>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</si>
  <si>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</si>
  <si>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</si>
  <si>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</si>
  <si>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</si>
  <si>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</si>
  <si>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</si>
  <si>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</si>
  <si>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</si>
  <si>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</si>
  <si>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</si>
  <si>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</si>
  <si>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</si>
  <si>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</si>
  <si>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</si>
  <si>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</si>
  <si>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</si>
  <si>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</si>
  <si>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</si>
  <si>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</si>
  <si>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</si>
  <si>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</si>
  <si>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</si>
  <si>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</si>
  <si>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</si>
  <si>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</si>
  <si>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</si>
  <si>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</si>
  <si>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</si>
  <si>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</si>
  <si>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</si>
  <si>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</si>
  <si>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</si>
  <si>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</si>
  <si>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</si>
  <si>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</si>
  <si>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</si>
  <si>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</si>
  <si>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</si>
  <si>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</si>
  <si>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</si>
  <si>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</si>
  <si>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</si>
  <si>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</si>
  <si>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</si>
  <si>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</si>
  <si>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</si>
  <si>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</si>
  <si>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</si>
  <si>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</si>
  <si>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</si>
  <si>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</si>
  <si>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</si>
  <si>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</si>
  <si>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</si>
  <si>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</si>
  <si>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</si>
  <si>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</si>
  <si>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</si>
  <si>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</si>
  <si>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</si>
  <si>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</si>
  <si>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</si>
  <si>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</si>
  <si>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</si>
  <si>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</si>
  <si>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</si>
  <si>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</si>
  <si>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</si>
  <si>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</si>
  <si>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</si>
  <si>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</si>
  <si>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</si>
  <si>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</si>
  <si>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</si>
  <si>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</si>
  <si>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</si>
  <si>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</si>
  <si>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</si>
  <si>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</si>
  <si>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</si>
  <si>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</si>
  <si>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</si>
  <si>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</si>
  <si>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</si>
  <si>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</si>
  <si>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</si>
  <si>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</si>
  <si>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</si>
  <si>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</si>
  <si>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</si>
  <si>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</si>
  <si>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</si>
  <si>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</si>
  <si>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</si>
  <si>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</si>
  <si>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</si>
  <si>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</si>
  <si>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</si>
  <si>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</si>
  <si>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</si>
  <si>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</si>
  <si>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</si>
  <si>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</si>
  <si>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</si>
  <si>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</si>
  <si>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</si>
  <si>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</si>
  <si>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</si>
  <si>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</si>
  <si>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</si>
  <si>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</si>
  <si>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</si>
  <si>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</si>
  <si>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</si>
  <si>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</si>
  <si>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</si>
  <si>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</si>
  <si>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</si>
  <si>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</si>
  <si>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</si>
  <si>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</si>
  <si>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</si>
  <si>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</si>
  <si>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</si>
  <si>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</si>
  <si>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</si>
  <si>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</si>
  <si>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</si>
  <si>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</si>
  <si>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</si>
  <si>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</si>
  <si>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</si>
  <si>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</si>
  <si>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</si>
  <si>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</si>
  <si>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</si>
  <si>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</si>
  <si>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</si>
  <si>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</si>
  <si>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</si>
  <si>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</si>
  <si>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</si>
  <si>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</si>
  <si>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</si>
  <si>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</si>
  <si>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</si>
  <si>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</si>
  <si>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</si>
  <si>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</si>
  <si>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</si>
  <si>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</si>
  <si>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</si>
  <si>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</si>
  <si>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</si>
  <si>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</si>
  <si>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</si>
  <si>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</si>
  <si>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</si>
  <si>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</si>
  <si>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</si>
  <si>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</si>
  <si>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</si>
  <si>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</si>
  <si>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</si>
  <si>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</si>
  <si>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</si>
  <si>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</si>
  <si>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</si>
  <si>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</si>
  <si>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</si>
  <si>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</si>
  <si>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</si>
  <si>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</si>
  <si>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</si>
  <si>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</si>
  <si>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</si>
  <si>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</si>
  <si>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</si>
  <si>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</si>
  <si>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</si>
  <si>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</si>
  <si>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</si>
  <si>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</si>
  <si>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</si>
  <si>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</si>
  <si>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</si>
  <si>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</si>
  <si>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</si>
  <si>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</si>
  <si>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</si>
  <si>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</si>
  <si>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</si>
  <si>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</si>
  <si>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</si>
  <si>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</si>
  <si>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</si>
  <si>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</si>
  <si>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</si>
  <si>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</si>
  <si>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</si>
  <si>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</si>
  <si>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</si>
  <si>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</si>
  <si>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</si>
  <si>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</si>
  <si>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</si>
  <si>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</si>
  <si>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</si>
  <si>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</si>
  <si>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</si>
  <si>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</si>
  <si>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</si>
  <si>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</si>
  <si>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</si>
  <si>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</si>
  <si>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</si>
  <si>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</si>
  <si>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</si>
  <si>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</si>
  <si>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</si>
  <si>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</si>
  <si>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</si>
  <si>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</si>
  <si>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</si>
  <si>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</si>
  <si>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</si>
  <si>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</si>
  <si>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</si>
  <si>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</si>
  <si>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</si>
  <si>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</si>
  <si>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</si>
  <si>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</si>
  <si>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</si>
  <si>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</si>
  <si>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</si>
  <si>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</si>
  <si>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</si>
  <si>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</si>
  <si>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</si>
  <si>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</si>
  <si>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</si>
  <si>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</si>
  <si>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</si>
  <si>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</si>
  <si>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</si>
  <si>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</si>
  <si>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</si>
  <si>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</si>
  <si>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</si>
  <si>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</si>
  <si>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</si>
  <si>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</si>
  <si>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</si>
  <si>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</si>
  <si>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</si>
  <si>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</si>
  <si>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</si>
  <si>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</si>
  <si>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</si>
  <si>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</si>
  <si>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</si>
  <si>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</si>
  <si>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</si>
  <si>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</si>
  <si>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</si>
  <si>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</si>
  <si>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</si>
  <si>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</si>
  <si>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</si>
  <si>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</si>
  <si>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</si>
  <si>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</si>
  <si>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</si>
  <si>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</si>
  <si>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</si>
  <si>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</si>
  <si>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</si>
  <si>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</si>
  <si>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</si>
  <si>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</si>
  <si>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</si>
  <si>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</si>
  <si>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</si>
  <si>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</si>
  <si>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</si>
  <si>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</si>
  <si>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</si>
  <si>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</si>
  <si>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</si>
  <si>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</si>
  <si>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</si>
  <si>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</si>
  <si>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</si>
  <si>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</si>
  <si>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</si>
  <si>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</si>
  <si>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</si>
  <si>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</si>
  <si>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</si>
  <si>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</si>
  <si>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</si>
  <si>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</si>
  <si>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</si>
  <si>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</si>
  <si>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</si>
  <si>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</si>
  <si>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</si>
  <si>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</si>
  <si>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</si>
  <si>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</si>
  <si>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</si>
  <si>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</si>
  <si>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</si>
  <si>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</si>
  <si>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</si>
  <si>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</si>
  <si>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</si>
  <si>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</si>
  <si>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</si>
  <si>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</si>
  <si>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</si>
  <si>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</si>
  <si>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</si>
  <si>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</si>
  <si>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</si>
  <si>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</si>
  <si>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</si>
  <si>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</si>
  <si>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</si>
  <si>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</si>
  <si>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</si>
  <si>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</si>
  <si>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</si>
  <si>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</si>
  <si>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</si>
  <si>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</si>
  <si>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</si>
  <si>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</si>
  <si>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</si>
  <si>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</si>
  <si>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</si>
  <si>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</si>
  <si>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</si>
  <si>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</si>
  <si>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</si>
  <si>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</si>
  <si>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</si>
  <si>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</si>
  <si>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</si>
  <si>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</si>
  <si>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</si>
  <si>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</si>
  <si>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</si>
  <si>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</si>
  <si>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</si>
  <si>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</si>
  <si>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</si>
  <si>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</si>
  <si>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</si>
  <si>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</si>
  <si>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</si>
  <si>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</si>
  <si>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</si>
  <si>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</si>
  <si>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</si>
  <si>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</si>
  <si>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</si>
  <si>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</si>
  <si>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</si>
  <si>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</si>
  <si>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</si>
  <si>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</si>
  <si>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</si>
  <si>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</si>
  <si>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</si>
  <si>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</si>
  <si>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</si>
  <si>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</si>
  <si>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</si>
  <si>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</si>
  <si>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</si>
  <si>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</si>
  <si>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</si>
  <si>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</si>
  <si>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</si>
  <si>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</si>
  <si>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</si>
  <si>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</si>
  <si>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</si>
  <si>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</si>
  <si>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</si>
  <si>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</si>
  <si>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</si>
  <si>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</si>
  <si>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</si>
  <si>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</si>
  <si>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</si>
  <si>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</si>
  <si>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</si>
  <si>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</si>
  <si>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</si>
  <si>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</si>
  <si>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</si>
  <si>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</si>
  <si>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</si>
  <si>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</si>
  <si>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</si>
  <si>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</si>
  <si>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</si>
  <si>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</si>
  <si>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</si>
  <si>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</si>
  <si>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</si>
  <si>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</si>
  <si>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</si>
  <si>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</si>
  <si>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</si>
  <si>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</si>
  <si>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</si>
  <si>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</si>
  <si>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</si>
  <si>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</si>
  <si>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</si>
  <si>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</si>
  <si>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</si>
  <si>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</si>
  <si>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</si>
  <si>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</si>
  <si>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</si>
  <si>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</si>
  <si>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</si>
  <si>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</si>
  <si>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</si>
  <si>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</si>
  <si>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</si>
  <si>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</si>
  <si>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</si>
  <si>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</si>
  <si>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</si>
  <si>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</si>
  <si>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</si>
  <si>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</si>
  <si>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</si>
  <si>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</si>
  <si>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</si>
  <si>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</si>
  <si>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</si>
  <si>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</si>
  <si>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</si>
  <si>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</si>
  <si>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</si>
  <si>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</si>
  <si>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</si>
  <si>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</si>
  <si>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</si>
  <si>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</si>
  <si>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</si>
  <si>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</si>
  <si>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</si>
  <si>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</si>
  <si>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</si>
  <si>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</si>
  <si>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</si>
  <si>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</si>
  <si>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</si>
  <si>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</si>
  <si>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</si>
  <si>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</si>
  <si>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</si>
  <si>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</si>
  <si>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</si>
  <si>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</si>
  <si>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</si>
  <si>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</si>
  <si>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</si>
  <si>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</si>
  <si>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</si>
  <si>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</si>
  <si>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</si>
  <si>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</si>
  <si>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</si>
  <si>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</si>
  <si>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</si>
  <si>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</si>
  <si>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</si>
  <si>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</si>
  <si>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</si>
  <si>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</si>
  <si>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</si>
  <si>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</si>
  <si>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</si>
  <si>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</si>
  <si>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</si>
  <si>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</si>
  <si>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</si>
  <si>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</si>
  <si>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</si>
  <si>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</si>
  <si>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</si>
  <si>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</si>
  <si>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</si>
  <si>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</si>
  <si>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</si>
  <si>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</si>
  <si>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</si>
  <si>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</si>
  <si>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</si>
  <si>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</si>
  <si>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</si>
  <si>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</si>
  <si>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</si>
  <si>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</si>
  <si>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</si>
  <si>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</si>
  <si>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</si>
  <si>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</si>
  <si>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</si>
  <si>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</si>
  <si>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</si>
  <si>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</si>
  <si>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</si>
  <si>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</si>
  <si>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</si>
  <si>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</si>
  <si>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</si>
  <si>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</si>
  <si>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</si>
  <si>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</si>
  <si>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</si>
  <si>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</si>
  <si>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</si>
  <si>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</si>
  <si>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</si>
  <si>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</si>
  <si>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</si>
  <si>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</si>
  <si>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</si>
  <si>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</si>
  <si>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</si>
  <si>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</si>
  <si>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</si>
  <si>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</si>
  <si>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</si>
  <si>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</si>
  <si>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</si>
  <si>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</si>
  <si>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</si>
  <si>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</si>
  <si>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</si>
  <si>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</si>
  <si>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</si>
  <si>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</si>
  <si>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</si>
  <si>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</si>
  <si>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</si>
  <si>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</si>
  <si>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</si>
  <si>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</si>
  <si>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</si>
  <si>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</si>
  <si>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</si>
  <si>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</si>
  <si>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</si>
  <si>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</si>
  <si>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</si>
  <si>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</si>
  <si>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</si>
  <si>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</si>
  <si>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</si>
  <si>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</si>
  <si>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</si>
  <si>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</si>
  <si>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</si>
  <si>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</si>
  <si>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</si>
  <si>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</si>
  <si>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</si>
  <si>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</si>
  <si>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</si>
  <si>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</si>
  <si>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</si>
  <si>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</si>
  <si>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</si>
  <si>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</si>
  <si>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</si>
  <si>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</si>
  <si>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</si>
  <si>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</si>
  <si>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</si>
  <si>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</si>
  <si>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</si>
  <si>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</si>
  <si>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</si>
  <si>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</si>
  <si>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</si>
  <si>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</si>
  <si>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</si>
  <si>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</si>
  <si>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</si>
  <si>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</si>
  <si>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</si>
  <si>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</si>
  <si>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</si>
  <si>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</si>
  <si>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</si>
  <si>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</si>
  <si>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</si>
  <si>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</si>
  <si>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</si>
  <si>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</si>
  <si>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</si>
  <si>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</si>
  <si>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</si>
  <si>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</si>
  <si>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</si>
  <si>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</si>
  <si>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</si>
  <si>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</si>
  <si>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</si>
  <si>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</si>
  <si>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</si>
  <si>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</si>
  <si>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</si>
  <si>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</si>
  <si>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</si>
  <si>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</si>
  <si>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</si>
  <si>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</si>
  <si>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</si>
  <si>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</si>
  <si>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</si>
  <si>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</si>
  <si>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</si>
  <si>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</si>
  <si>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</si>
  <si>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</si>
  <si>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</si>
  <si>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</si>
  <si>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</si>
  <si>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</si>
  <si>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</si>
  <si>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</si>
  <si>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</si>
  <si>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</si>
  <si>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</si>
  <si>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</si>
  <si>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</si>
  <si>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</si>
  <si>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</si>
  <si>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</si>
  <si>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</si>
  <si>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</si>
  <si>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</si>
  <si>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</si>
  <si>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</si>
  <si>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</si>
  <si>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</si>
  <si>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</si>
  <si>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</si>
  <si>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</si>
  <si>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</si>
  <si>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</si>
  <si>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</si>
  <si>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</si>
  <si>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</si>
  <si>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</si>
  <si>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</si>
  <si>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</si>
  <si>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</si>
  <si>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</si>
  <si>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</si>
  <si>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</si>
  <si>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</si>
  <si>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</si>
  <si>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</si>
  <si>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</si>
  <si>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</si>
  <si>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</si>
  <si>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</si>
  <si>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</si>
  <si>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</si>
  <si>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</si>
  <si>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</si>
  <si>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</si>
  <si>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</si>
  <si>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</si>
  <si>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</si>
  <si>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</si>
  <si>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</si>
  <si>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</si>
  <si>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</si>
  <si>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</si>
  <si>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</si>
  <si>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</si>
  <si>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</si>
  <si>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</si>
  <si>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</si>
  <si>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</si>
  <si>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</si>
  <si>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</si>
  <si>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</si>
  <si>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</si>
  <si>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</si>
  <si>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</si>
  <si>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</si>
  <si>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</si>
  <si>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</si>
  <si>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</si>
  <si>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</si>
  <si>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</si>
  <si>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</si>
  <si>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</si>
  <si>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</si>
  <si>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</si>
  <si>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</si>
  <si>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</si>
  <si>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</si>
  <si>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</si>
  <si>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</si>
  <si>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</si>
  <si>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</si>
  <si>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</si>
  <si>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</si>
  <si>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</si>
  <si>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</si>
  <si>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</si>
  <si>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</si>
  <si>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</si>
  <si>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</si>
  <si>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</si>
  <si>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</si>
  <si>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</si>
  <si>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</si>
  <si>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</si>
  <si>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</si>
  <si>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</si>
  <si>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</si>
  <si>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</si>
  <si>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</si>
  <si>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</si>
  <si>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</si>
  <si>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</si>
  <si>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</si>
  <si>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</si>
  <si>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</si>
  <si>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</si>
  <si>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</si>
  <si>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</si>
  <si>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</si>
  <si>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</si>
  <si>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</si>
  <si>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</si>
  <si>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</si>
  <si>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</si>
  <si>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</si>
  <si>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</si>
  <si>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</si>
  <si>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</si>
  <si>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</si>
  <si>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</si>
  <si>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</si>
  <si>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</si>
  <si>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</si>
  <si>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</si>
  <si>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</si>
  <si>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</si>
  <si>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</si>
  <si>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</si>
  <si>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</si>
  <si>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</si>
  <si>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</si>
  <si>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</si>
  <si>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</si>
  <si>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</si>
  <si>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</si>
  <si>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</si>
  <si>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</si>
  <si>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</si>
  <si>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</si>
  <si>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</si>
  <si>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</si>
  <si>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</si>
  <si>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</si>
  <si>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</si>
  <si>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</si>
  <si>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</si>
  <si>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</si>
  <si>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</si>
  <si>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</si>
  <si>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</si>
  <si>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</si>
  <si>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</si>
  <si>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</si>
  <si>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</si>
  <si>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</si>
  <si>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</si>
  <si>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</si>
  <si>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</si>
  <si>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</si>
  <si>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</si>
  <si>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</si>
  <si>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</si>
  <si>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</si>
  <si>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</si>
  <si>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</si>
  <si>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</si>
  <si>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</si>
  <si>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</si>
  <si>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</si>
  <si>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</si>
  <si>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</si>
  <si>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</si>
  <si>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</si>
  <si>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</si>
  <si>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</si>
  <si>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</si>
  <si>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</si>
  <si>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</si>
  <si>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</si>
  <si>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</si>
  <si>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</si>
  <si>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</si>
  <si>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</si>
  <si>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</si>
  <si>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</si>
  <si>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</si>
  <si>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</si>
  <si>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</si>
  <si>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</si>
  <si>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</si>
  <si>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</si>
  <si>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</si>
  <si>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</si>
  <si>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</si>
  <si>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</si>
  <si>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</si>
  <si>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</si>
  <si>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</si>
  <si>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</si>
  <si>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</si>
  <si>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</si>
  <si>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</si>
  <si>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</si>
  <si>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</si>
  <si>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</si>
  <si>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</si>
  <si>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</si>
  <si>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</si>
  <si>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</si>
  <si>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</si>
  <si>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</si>
  <si>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</si>
  <si>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</si>
  <si>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</si>
  <si>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</si>
  <si>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</si>
  <si>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</si>
  <si>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</si>
  <si>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</si>
  <si>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</si>
  <si>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</si>
  <si>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</si>
  <si>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</si>
  <si>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</si>
  <si>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</si>
  <si>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</si>
  <si>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</si>
  <si>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</si>
  <si>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</si>
  <si>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</si>
  <si>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</si>
  <si>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</si>
  <si>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</si>
  <si>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</si>
  <si>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</si>
  <si>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</si>
  <si>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</si>
  <si>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</si>
  <si>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</si>
  <si>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</si>
  <si>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</si>
  <si>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</si>
  <si>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</si>
  <si>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</si>
  <si>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</si>
  <si>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</si>
  <si>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</si>
  <si>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</si>
  <si>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</si>
  <si>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</si>
  <si>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</si>
  <si>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</si>
  <si>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</si>
  <si>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</si>
  <si>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</si>
  <si>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</si>
  <si>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</si>
  <si>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</si>
  <si>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</si>
  <si>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</si>
  <si>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</si>
  <si>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</si>
  <si>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</si>
  <si>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</si>
  <si>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</si>
  <si>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</si>
  <si>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</si>
  <si>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</si>
  <si>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</si>
  <si>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</si>
  <si>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</si>
  <si>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</si>
  <si>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</si>
  <si>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</si>
  <si>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</si>
  <si>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</si>
  <si>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</si>
  <si>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</si>
  <si>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</si>
  <si>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</si>
  <si>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</si>
  <si>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</si>
  <si>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</si>
  <si>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</si>
  <si>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</si>
  <si>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</si>
  <si>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</si>
  <si>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</si>
  <si>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</si>
  <si>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</si>
  <si>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</si>
  <si>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</si>
  <si>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</si>
  <si>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</si>
  <si>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</si>
  <si>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</si>
  <si>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</si>
  <si>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</si>
  <si>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</si>
  <si>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</si>
  <si>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</si>
  <si>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</si>
  <si>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</si>
  <si>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</si>
  <si>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</si>
  <si>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</si>
  <si>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</si>
  <si>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</si>
  <si>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</si>
  <si>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</si>
  <si>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</si>
  <si>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</si>
  <si>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</si>
  <si>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</si>
  <si>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</si>
  <si>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</si>
  <si>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</si>
  <si>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</si>
  <si>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</si>
  <si>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</si>
  <si>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</si>
  <si>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</si>
  <si>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</si>
  <si>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</si>
  <si>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</si>
  <si>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</si>
  <si>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</si>
  <si>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</si>
  <si>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</si>
  <si>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</si>
  <si>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</si>
  <si>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</si>
  <si>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</si>
  <si>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</si>
  <si>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</si>
  <si>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</si>
  <si>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</si>
  <si>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</si>
  <si>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</si>
  <si>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</si>
  <si>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</si>
  <si>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</si>
  <si>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</si>
  <si>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</si>
  <si>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</si>
  <si>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</si>
  <si>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</si>
  <si>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</si>
  <si>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</si>
  <si>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</si>
  <si>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</si>
  <si>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</si>
  <si>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</si>
  <si>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</si>
  <si>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</si>
  <si>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</si>
  <si>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</si>
  <si>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</si>
  <si>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</si>
  <si>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</si>
  <si>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</si>
  <si>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</si>
  <si>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</si>
  <si>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</si>
  <si>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</si>
  <si>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</si>
  <si>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</si>
  <si>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</si>
  <si>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</si>
  <si>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</si>
  <si>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</si>
  <si>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</si>
  <si>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</si>
  <si>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</si>
  <si>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</si>
  <si>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</si>
  <si>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</si>
  <si>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</si>
  <si>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</si>
  <si>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</si>
  <si>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</si>
  <si>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</si>
  <si>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</si>
  <si>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</si>
  <si>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</si>
  <si>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</si>
  <si>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</si>
  <si>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</si>
  <si>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</si>
  <si>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</si>
  <si>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</si>
  <si>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</si>
  <si>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</si>
  <si>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</si>
  <si>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</si>
  <si>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</si>
  <si>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</si>
  <si>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</si>
  <si>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</si>
  <si>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</si>
  <si>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</si>
  <si>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</si>
  <si>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</si>
  <si>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</si>
  <si>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</si>
  <si>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</si>
  <si>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</si>
  <si>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</si>
  <si>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</si>
  <si>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</si>
  <si>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</si>
  <si>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</si>
  <si>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</si>
  <si>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</si>
  <si>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</si>
  <si>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</si>
  <si>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</si>
  <si>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</si>
  <si>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</si>
  <si>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</si>
  <si>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</si>
  <si>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</si>
  <si>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</si>
  <si>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</si>
  <si>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</si>
  <si>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</si>
  <si>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</si>
  <si>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</si>
  <si>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</si>
  <si>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</si>
  <si>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</si>
  <si>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</si>
  <si>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</si>
  <si>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</si>
  <si>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</si>
  <si>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</si>
  <si>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</si>
  <si>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</si>
  <si>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</si>
  <si>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</si>
  <si>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</si>
  <si>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</si>
  <si>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</si>
  <si>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</si>
  <si>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</si>
  <si>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</si>
  <si>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</si>
  <si>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</si>
  <si>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</si>
  <si>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</si>
  <si>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</si>
  <si>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</si>
  <si>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</si>
  <si>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</si>
  <si>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</si>
  <si>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</si>
  <si>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</si>
  <si>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</si>
  <si>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</si>
  <si>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</si>
  <si>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</si>
  <si>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</si>
  <si>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</si>
  <si>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</si>
  <si>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</si>
  <si>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</si>
  <si>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</si>
  <si>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</si>
  <si>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</si>
  <si>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</si>
  <si>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</si>
  <si>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</si>
  <si>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</si>
  <si>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</si>
  <si>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</si>
  <si>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</si>
  <si>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</si>
  <si>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</si>
  <si>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</si>
  <si>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</si>
  <si>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</si>
  <si>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</si>
  <si>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</si>
  <si>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</si>
  <si>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</si>
  <si>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</si>
  <si>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</si>
  <si>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</si>
  <si>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</si>
  <si>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</si>
  <si>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</si>
  <si>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</si>
  <si>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</si>
  <si>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</si>
  <si>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</si>
  <si>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</si>
  <si>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</si>
  <si>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</si>
  <si>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</si>
  <si>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</si>
  <si>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</si>
  <si>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</si>
  <si>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</si>
  <si>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</si>
  <si>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</si>
  <si>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</si>
  <si>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</si>
  <si>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</si>
  <si>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</si>
  <si>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</si>
  <si>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</si>
  <si>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</si>
  <si>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</si>
  <si>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</si>
  <si>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</si>
  <si>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</si>
  <si>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</si>
  <si>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</si>
  <si>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</si>
  <si>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</si>
  <si>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</si>
  <si>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</si>
  <si>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</si>
  <si>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</si>
  <si>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</si>
  <si>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</si>
  <si>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</si>
  <si>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</si>
  <si>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</si>
  <si>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</si>
  <si>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</si>
  <si>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</si>
  <si>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</si>
  <si>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</si>
  <si>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</si>
  <si>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</si>
  <si>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</si>
  <si>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</si>
  <si>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</si>
  <si>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</si>
  <si>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</si>
  <si>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</si>
  <si>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</si>
  <si>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</si>
  <si>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</si>
  <si>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</si>
  <si>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</si>
  <si>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</si>
  <si>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</si>
  <si>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</si>
  <si>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</si>
  <si>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</si>
  <si>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</si>
  <si>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</si>
  <si>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</si>
  <si>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</si>
  <si>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</si>
  <si>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</si>
  <si>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</si>
  <si>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</si>
  <si>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</si>
  <si>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</si>
  <si>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</si>
  <si>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</si>
  <si>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</si>
  <si>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</si>
  <si>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</si>
  <si>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</si>
  <si>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</si>
  <si>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</si>
  <si>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</si>
  <si>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</si>
  <si>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</si>
  <si>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</si>
  <si>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</si>
  <si>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</si>
  <si>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</si>
  <si>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</si>
  <si>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</si>
  <si>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</si>
  <si>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</si>
  <si>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</si>
  <si>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</si>
  <si>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</si>
  <si>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</si>
  <si>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</si>
  <si>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</si>
  <si>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</si>
  <si>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</si>
  <si>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</si>
  <si>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</si>
  <si>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</si>
  <si>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</si>
  <si>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</si>
  <si>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</si>
  <si>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</si>
  <si>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</si>
  <si>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</si>
  <si>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</si>
  <si>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</si>
  <si>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</si>
  <si>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</si>
  <si>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</si>
  <si>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</si>
  <si>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</si>
  <si>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</si>
  <si>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</si>
  <si>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</si>
  <si>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</si>
  <si>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</si>
  <si>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</si>
  <si>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</si>
  <si>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</si>
  <si>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</si>
  <si>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</si>
  <si>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</si>
  <si>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</si>
  <si>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</si>
  <si>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</si>
  <si>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</si>
  <si>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</si>
  <si>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</si>
  <si>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</si>
  <si>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</si>
  <si>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</si>
  <si>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</si>
  <si>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</si>
  <si>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</si>
  <si>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</si>
  <si>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</si>
  <si>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</si>
  <si>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</si>
  <si>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</si>
  <si>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</si>
  <si>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</si>
  <si>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</si>
  <si>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</si>
  <si>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</si>
  <si>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</si>
  <si>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</si>
  <si>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</si>
  <si>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</si>
  <si>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</si>
  <si>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</si>
  <si>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</si>
  <si>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</si>
  <si>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</si>
  <si>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</si>
  <si>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</si>
  <si>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</si>
  <si>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</si>
  <si>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</si>
  <si>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</si>
  <si>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</si>
  <si>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</si>
  <si>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</si>
  <si>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</si>
  <si>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</si>
  <si>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</si>
  <si>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</si>
  <si>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</si>
  <si>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</si>
  <si>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</si>
  <si>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</si>
  <si>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</si>
  <si>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</si>
  <si>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</si>
  <si>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</si>
  <si>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</si>
  <si>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</si>
  <si>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</si>
  <si>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</si>
  <si>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</si>
  <si>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</si>
  <si>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</si>
  <si>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</si>
  <si>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</si>
  <si>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</si>
  <si>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</si>
  <si>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</si>
  <si>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</si>
  <si>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</si>
  <si>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</si>
  <si>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</si>
  <si>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</si>
  <si>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</si>
  <si>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</si>
  <si>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</si>
  <si>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</si>
  <si>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</si>
  <si>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</si>
  <si>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</si>
  <si>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</si>
  <si>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</si>
  <si>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</si>
  <si>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</si>
  <si>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</si>
  <si>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</si>
  <si>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</si>
  <si>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</si>
  <si>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</si>
  <si>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</si>
  <si>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</si>
  <si>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</si>
  <si>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</si>
  <si>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</si>
  <si>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</si>
  <si>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</si>
  <si>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</si>
  <si>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</si>
  <si>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</si>
  <si>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</si>
  <si>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</si>
  <si>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</si>
  <si>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</si>
  <si>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</si>
  <si>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</si>
  <si>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</si>
  <si>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</si>
  <si>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</si>
  <si>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</si>
  <si>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</si>
  <si>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</si>
  <si>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</si>
  <si>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</si>
  <si>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</si>
  <si>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</si>
  <si>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</si>
  <si>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</si>
  <si>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</si>
  <si>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</si>
  <si>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</si>
  <si>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</si>
  <si>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</si>
  <si>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</si>
  <si>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</si>
  <si>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</si>
  <si>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</si>
  <si>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</si>
  <si>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</si>
  <si>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</si>
  <si>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</si>
  <si>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</si>
  <si>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</si>
  <si>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</si>
  <si>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</si>
  <si>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</si>
  <si>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</si>
  <si>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</si>
  <si>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</si>
  <si>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</si>
  <si>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</si>
  <si>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</si>
  <si>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</si>
  <si>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</si>
  <si>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</si>
  <si>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</si>
  <si>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</si>
  <si>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</si>
  <si>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</si>
  <si>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</si>
  <si>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</si>
  <si>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</si>
  <si>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</si>
  <si>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</si>
  <si>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</si>
  <si>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</si>
  <si>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</si>
  <si>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</si>
  <si>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</si>
  <si>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</si>
  <si>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</si>
  <si>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</si>
  <si>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</si>
  <si>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</si>
  <si>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</si>
  <si>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</si>
  <si>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</si>
  <si>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</si>
  <si>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</si>
  <si>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</si>
  <si>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</si>
  <si>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</si>
  <si>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</si>
  <si>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</si>
  <si>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</si>
  <si>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</si>
  <si>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</si>
  <si>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</si>
  <si>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</si>
  <si>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</si>
  <si>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</si>
  <si>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</si>
  <si>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</si>
  <si>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</si>
  <si>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</si>
  <si>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</si>
  <si>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</si>
  <si>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</si>
  <si>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</si>
  <si>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</si>
  <si>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</si>
  <si>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</si>
  <si>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</si>
  <si>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</si>
  <si>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</si>
  <si>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</si>
  <si>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</si>
  <si>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</si>
  <si>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</si>
  <si>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</si>
  <si>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</si>
  <si>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</si>
  <si>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</si>
  <si>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</si>
  <si>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</si>
  <si>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</si>
  <si>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</si>
  <si>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</si>
  <si>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</si>
  <si>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</si>
  <si>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</si>
  <si>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</si>
  <si>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</si>
  <si>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</si>
  <si>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</si>
  <si>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</si>
  <si>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</si>
  <si>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</si>
  <si>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</si>
  <si>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</si>
  <si>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</si>
  <si>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</si>
  <si>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</si>
  <si>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</si>
  <si>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</si>
  <si>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</si>
  <si>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</si>
  <si>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</si>
  <si>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</si>
  <si>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</si>
  <si>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</si>
  <si>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</si>
  <si>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</si>
  <si>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</si>
  <si>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</si>
  <si>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</si>
  <si>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</si>
  <si>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</si>
  <si>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</si>
  <si>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</si>
  <si>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</si>
  <si>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</si>
  <si>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</si>
  <si>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</si>
  <si>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</si>
  <si>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</si>
  <si>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</si>
  <si>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</si>
  <si>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</si>
  <si>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</si>
  <si>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</si>
  <si>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</si>
  <si>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</si>
  <si>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</si>
  <si>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</si>
  <si>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</si>
  <si>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</si>
  <si>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</si>
  <si>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</si>
  <si>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</si>
  <si>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</si>
  <si>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</si>
  <si>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</si>
  <si>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</si>
  <si>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</si>
  <si>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</si>
  <si>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</si>
  <si>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</si>
  <si>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</si>
  <si>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</si>
  <si>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</si>
  <si>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</si>
  <si>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</si>
  <si>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</si>
  <si>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</si>
  <si>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</si>
  <si>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</si>
  <si>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</si>
  <si>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</si>
  <si>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</si>
  <si>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</si>
  <si>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</si>
  <si>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</si>
  <si>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</si>
  <si>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</si>
  <si>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</si>
  <si>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</si>
  <si>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</si>
  <si>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</si>
  <si>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</si>
  <si>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</si>
  <si>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</si>
  <si>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</si>
  <si>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</si>
  <si>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</si>
  <si>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</si>
  <si>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</si>
  <si>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</si>
  <si>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</si>
  <si>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</si>
  <si>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</si>
  <si>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</si>
  <si>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</si>
  <si>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</si>
  <si>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</si>
  <si>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</si>
  <si>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</si>
  <si>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</si>
  <si>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</si>
  <si>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</si>
  <si>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</si>
  <si>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</si>
  <si>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</si>
  <si>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</si>
  <si>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</si>
  <si>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</si>
  <si>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</si>
  <si>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</si>
  <si>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</si>
  <si>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</si>
  <si>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</si>
  <si>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</si>
  <si>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</si>
  <si>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</si>
  <si>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</si>
  <si>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</si>
  <si>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</si>
  <si>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</si>
  <si>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</si>
  <si>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</si>
  <si>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</si>
  <si>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</si>
  <si>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</si>
  <si>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</si>
  <si>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</si>
  <si>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</si>
  <si>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</si>
  <si>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</si>
  <si>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</si>
  <si>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</si>
  <si>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</si>
  <si>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</si>
  <si>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</si>
  <si>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</si>
  <si>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</si>
  <si>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</si>
  <si>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</si>
  <si>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</si>
  <si>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</si>
  <si>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</si>
  <si>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</si>
  <si>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</si>
  <si>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</si>
  <si>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</si>
  <si>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</si>
  <si>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</si>
  <si>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</si>
  <si>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</si>
  <si>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</si>
  <si>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</si>
  <si>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</si>
  <si>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</si>
  <si>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</si>
  <si>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</si>
  <si>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</si>
  <si>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</si>
  <si>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</si>
  <si>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</si>
  <si>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</si>
  <si>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</si>
  <si>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</si>
  <si>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</si>
  <si>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</si>
  <si>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</si>
  <si>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</si>
  <si>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</si>
  <si>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</si>
  <si>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</si>
  <si>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</si>
  <si>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</si>
  <si>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</si>
  <si>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</si>
  <si>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</si>
  <si>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</si>
  <si>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</si>
  <si>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</si>
  <si>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</si>
  <si>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</si>
  <si>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</si>
  <si>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</si>
  <si>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</si>
  <si>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</si>
  <si>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</si>
  <si>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</si>
  <si>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</si>
  <si>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</si>
  <si>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</si>
  <si>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</si>
  <si>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</si>
  <si>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</si>
  <si>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</si>
  <si>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</si>
  <si>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</si>
  <si>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</si>
  <si>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</si>
  <si>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</si>
  <si>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</si>
  <si>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</si>
  <si>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</si>
  <si>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</si>
  <si>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</si>
  <si>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</si>
  <si>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</si>
  <si>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</si>
  <si>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</si>
  <si>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</si>
  <si>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</si>
  <si>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</si>
  <si>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</si>
  <si>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</si>
  <si>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</si>
  <si>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</si>
  <si>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</si>
  <si>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</si>
  <si>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</si>
  <si>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</si>
  <si>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</si>
  <si>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</si>
  <si>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</si>
  <si>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</si>
  <si>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</si>
  <si>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</si>
  <si>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</si>
  <si>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</si>
  <si>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</si>
  <si>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</si>
  <si>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</si>
  <si>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</si>
  <si>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</si>
  <si>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</si>
  <si>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</si>
  <si>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</si>
  <si>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</si>
  <si>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</si>
  <si>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</si>
  <si>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</si>
  <si>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</si>
  <si>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</si>
  <si>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</si>
  <si>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</si>
  <si>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</si>
  <si>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</si>
  <si>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</si>
  <si>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</si>
  <si>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</si>
  <si>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</si>
  <si>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</si>
  <si>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</si>
  <si>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</si>
  <si>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</si>
  <si>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</si>
  <si>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</si>
  <si>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</si>
  <si>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</si>
  <si>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</si>
  <si>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</si>
  <si>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</si>
  <si>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</si>
  <si>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</si>
  <si>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</si>
  <si>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</si>
  <si>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</si>
  <si>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</si>
  <si>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</si>
  <si>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</si>
  <si>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</si>
  <si>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</si>
  <si>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</si>
  <si>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</si>
  <si>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</si>
  <si>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</si>
  <si>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</si>
  <si>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</si>
  <si>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</si>
  <si>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</si>
  <si>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</si>
  <si>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</si>
  <si>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</si>
  <si>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</si>
  <si>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</si>
  <si>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</si>
  <si>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</si>
  <si>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</si>
  <si>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</si>
  <si>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</si>
  <si>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</si>
  <si>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</si>
  <si>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</si>
  <si>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</si>
  <si>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</si>
  <si>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</si>
  <si>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</si>
  <si>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</si>
  <si>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</si>
  <si>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</si>
  <si>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</si>
  <si>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</si>
  <si>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</si>
  <si>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</si>
  <si>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</si>
  <si>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</si>
  <si>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</si>
  <si>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</si>
  <si>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</si>
  <si>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</si>
  <si>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</si>
  <si>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</si>
  <si>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</si>
  <si>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</si>
  <si>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</si>
  <si>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</si>
  <si>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</si>
  <si>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</si>
  <si>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</si>
  <si>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</si>
  <si>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</si>
  <si>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</si>
  <si>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</si>
  <si>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</si>
  <si>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</si>
  <si>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</si>
  <si>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</si>
  <si>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</si>
  <si>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</si>
  <si>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</si>
  <si>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</si>
  <si>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</si>
  <si>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</si>
  <si>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</si>
  <si>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</si>
  <si>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</si>
  <si>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</si>
  <si>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</si>
  <si>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</si>
  <si>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</si>
  <si>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</si>
  <si>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</si>
  <si>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</si>
  <si>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</si>
  <si>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</si>
  <si>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</si>
  <si>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</si>
  <si>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</si>
  <si>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</si>
  <si>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</si>
  <si>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</si>
  <si>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</si>
  <si>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</si>
  <si>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</si>
  <si>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</si>
  <si>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</si>
  <si>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</si>
  <si>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</si>
  <si>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</si>
  <si>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</si>
  <si>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</si>
  <si>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</si>
  <si>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</si>
  <si>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</si>
  <si>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</si>
  <si>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</si>
  <si>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</si>
  <si>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</si>
  <si>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</si>
  <si>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</si>
  <si>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</si>
  <si>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</si>
  <si>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</si>
  <si>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</si>
  <si>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</si>
  <si>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</si>
  <si>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</si>
  <si>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</si>
  <si>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</si>
  <si>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</si>
  <si>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</si>
  <si>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</si>
  <si>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</si>
  <si>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</si>
  <si>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</si>
  <si>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</si>
  <si>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</si>
  <si>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</si>
  <si>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</si>
  <si>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</si>
  <si>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</si>
  <si>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</si>
  <si>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</si>
  <si>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</si>
  <si>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</si>
  <si>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</si>
  <si>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</si>
  <si>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</si>
  <si>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</si>
  <si>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</si>
  <si>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</si>
  <si>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</si>
  <si>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</si>
  <si>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</si>
  <si>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</si>
  <si>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</si>
  <si>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</si>
  <si>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</si>
  <si>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</si>
  <si>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</si>
  <si>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</si>
  <si>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</si>
  <si>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</si>
  <si>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</si>
  <si>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</si>
  <si>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</si>
  <si>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</si>
  <si>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</si>
  <si>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</si>
  <si>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</si>
  <si>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</si>
  <si>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</si>
  <si>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</si>
  <si>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</si>
  <si>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</si>
  <si>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</si>
  <si>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</si>
  <si>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</si>
  <si>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</si>
  <si>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</si>
  <si>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</si>
  <si>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</si>
  <si>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</si>
  <si>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</si>
  <si>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</si>
  <si>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</si>
  <si>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</si>
  <si>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</si>
  <si>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</si>
  <si>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</si>
  <si>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</si>
  <si>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</si>
  <si>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</si>
  <si>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</si>
  <si>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</si>
  <si>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</si>
  <si>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</si>
  <si>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</si>
  <si>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</si>
  <si>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</si>
  <si>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</si>
  <si>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</si>
  <si>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</si>
  <si>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</si>
  <si>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</si>
  <si>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</si>
  <si>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</si>
  <si>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</si>
  <si>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</si>
  <si>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</si>
  <si>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</si>
  <si>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</si>
  <si>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</si>
  <si>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</si>
  <si>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</si>
  <si>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</si>
  <si>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</si>
  <si>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</si>
  <si>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</si>
  <si>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</si>
  <si>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</si>
  <si>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</si>
  <si>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</si>
  <si>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</si>
  <si>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</si>
  <si>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</si>
  <si>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</si>
  <si>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</si>
  <si>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</si>
  <si>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</si>
  <si>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</si>
  <si>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</si>
  <si>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</si>
  <si>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</si>
  <si>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</si>
  <si>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</si>
  <si>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</si>
  <si>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</si>
  <si>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</si>
  <si>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</si>
  <si>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</si>
  <si>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</si>
  <si>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</si>
  <si>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</si>
  <si>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</si>
  <si>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</si>
  <si>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</si>
  <si>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</si>
  <si>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</si>
  <si>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</si>
  <si>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</si>
  <si>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</si>
  <si>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</si>
  <si>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</si>
  <si>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</si>
  <si>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</si>
  <si>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</si>
  <si>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</si>
  <si>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</si>
  <si>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</si>
  <si>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</si>
  <si>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</si>
  <si>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</si>
  <si>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</si>
  <si>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</si>
  <si>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</si>
  <si>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</si>
  <si>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</si>
  <si>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</si>
  <si>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</si>
  <si>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</si>
  <si>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</si>
  <si>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</si>
  <si>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</si>
  <si>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</si>
  <si>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</si>
  <si>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</si>
  <si>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</si>
  <si>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</si>
  <si>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</si>
  <si>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</si>
  <si>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</si>
  <si>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</si>
  <si>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</si>
  <si>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</si>
  <si>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</si>
  <si>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</si>
  <si>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</si>
  <si>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</si>
  <si>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</si>
  <si>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</si>
  <si>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</si>
  <si>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</si>
  <si>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</si>
  <si>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</si>
  <si>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</si>
  <si>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</si>
  <si>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</si>
  <si>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</si>
  <si>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</si>
  <si>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</si>
  <si>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</si>
  <si>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</si>
  <si>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</si>
  <si>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</si>
  <si>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</si>
  <si>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</si>
  <si>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</si>
  <si>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</si>
  <si>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</si>
  <si>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</si>
  <si>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</si>
  <si>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</si>
  <si>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</si>
  <si>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</si>
  <si>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</si>
  <si>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</si>
  <si>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</si>
  <si>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</si>
  <si>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</si>
  <si>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</si>
  <si>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</si>
  <si>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</si>
  <si>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</si>
  <si>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</si>
  <si>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</si>
  <si>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</si>
  <si>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</si>
  <si>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</si>
  <si>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</si>
  <si>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</si>
  <si>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</si>
  <si>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</si>
  <si>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</si>
  <si>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</si>
  <si>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</si>
  <si>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</si>
  <si>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</si>
  <si>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</si>
  <si>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</si>
  <si>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</si>
  <si>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</si>
  <si>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</si>
  <si>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</si>
  <si>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</si>
  <si>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</si>
  <si>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</si>
  <si>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</si>
  <si>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</si>
  <si>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</si>
  <si>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</si>
  <si>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</si>
  <si>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</si>
  <si>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</si>
  <si>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</si>
  <si>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</si>
  <si>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</si>
  <si>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</si>
  <si>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</si>
  <si>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</si>
  <si>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</si>
  <si>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</si>
  <si>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</si>
  <si>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</si>
  <si>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</si>
  <si>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</si>
  <si>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</si>
  <si>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</si>
  <si>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</si>
  <si>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</si>
  <si>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</si>
  <si>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</si>
  <si>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</si>
  <si>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</si>
  <si>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</si>
  <si>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</si>
  <si>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</si>
  <si>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</si>
  <si>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</si>
  <si>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</si>
  <si>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</si>
  <si>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</si>
  <si>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</si>
  <si>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</si>
  <si>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</si>
  <si>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</si>
  <si>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</si>
  <si>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</si>
  <si>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</si>
  <si>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</si>
  <si>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</si>
  <si>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</si>
  <si>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</si>
  <si>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</si>
  <si>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</si>
  <si>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</si>
  <si>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</si>
  <si>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</si>
  <si>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</si>
  <si>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</si>
  <si>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</si>
  <si>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</si>
  <si>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</si>
  <si>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</si>
  <si>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</si>
  <si>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</si>
  <si>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</si>
  <si>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</si>
  <si>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</si>
  <si>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</si>
  <si>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</si>
  <si>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</si>
  <si>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</si>
  <si>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</si>
  <si>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</si>
  <si>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</si>
  <si>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</si>
  <si>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</si>
  <si>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</si>
  <si>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</si>
  <si>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</si>
  <si>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</si>
  <si>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</si>
  <si>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</si>
  <si>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</si>
  <si>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</si>
  <si>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</si>
  <si>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</si>
  <si>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</si>
  <si>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</si>
  <si>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</si>
  <si>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</si>
  <si>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</si>
  <si>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</si>
  <si>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</si>
  <si>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</si>
  <si>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</si>
  <si>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</si>
  <si>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</si>
  <si>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</si>
  <si>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</si>
  <si>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</si>
  <si>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</si>
  <si>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</si>
  <si>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</si>
  <si>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</si>
  <si>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</si>
  <si>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</si>
  <si>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</si>
  <si>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</si>
  <si>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</si>
  <si>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</si>
  <si>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</si>
  <si>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</si>
  <si>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</si>
  <si>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</si>
  <si>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</si>
  <si>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</si>
  <si>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</si>
  <si>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</si>
  <si>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</si>
  <si>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</si>
  <si>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</si>
  <si>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</si>
  <si>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</si>
  <si>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</si>
  <si>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</si>
  <si>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</si>
  <si>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</si>
  <si>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</si>
  <si>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</si>
  <si>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</si>
  <si>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</si>
  <si>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</si>
  <si>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</si>
  <si>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</si>
  <si>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</si>
  <si>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</si>
  <si>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</si>
  <si>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</si>
  <si>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</si>
  <si>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</si>
  <si>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</si>
  <si>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</si>
  <si>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</si>
  <si>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</si>
  <si>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</si>
  <si>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</si>
  <si>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</si>
  <si>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</si>
  <si>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</si>
  <si>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</si>
  <si>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</si>
  <si>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</si>
  <si>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</si>
  <si>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</si>
  <si>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</si>
  <si>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</si>
  <si>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</si>
  <si>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</si>
  <si>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</si>
  <si>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</si>
  <si>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</si>
  <si>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</si>
  <si>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</si>
  <si>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</si>
  <si>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</si>
  <si>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</si>
  <si>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</si>
  <si>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</si>
  <si>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</si>
  <si>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</si>
  <si>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</si>
  <si>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</si>
  <si>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</si>
  <si>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</si>
  <si>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</si>
  <si>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</si>
  <si>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</si>
  <si>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</si>
  <si>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</si>
  <si>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</si>
  <si>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</si>
  <si>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</si>
  <si>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</si>
  <si>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</si>
  <si>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</si>
  <si>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</si>
  <si>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</si>
  <si>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</si>
  <si>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</si>
  <si>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</si>
  <si>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</si>
  <si>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</si>
  <si>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</si>
  <si>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</si>
  <si>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</si>
  <si>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</si>
  <si>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</si>
  <si>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</si>
  <si>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</si>
  <si>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</si>
  <si>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</si>
  <si>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</si>
  <si>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</si>
  <si>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</si>
  <si>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</si>
  <si>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</si>
  <si>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</si>
  <si>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</si>
  <si>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</si>
  <si>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</si>
  <si>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</si>
  <si>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</si>
  <si>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</si>
  <si>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</si>
  <si>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</si>
  <si>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</si>
  <si>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</si>
  <si>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</si>
  <si>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</si>
  <si>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</si>
  <si>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</si>
  <si>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</si>
  <si>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</si>
  <si>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</si>
  <si>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</si>
  <si>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</si>
  <si>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</si>
  <si>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</si>
  <si>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</si>
  <si>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</si>
  <si>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</si>
  <si>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</si>
  <si>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</si>
  <si>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</si>
  <si>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</si>
  <si>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</si>
  <si>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</si>
  <si>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</si>
  <si>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</si>
  <si>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</si>
  <si>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</si>
  <si>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</si>
  <si>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</si>
  <si>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</si>
  <si>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</si>
  <si>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</si>
  <si>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</si>
  <si>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</si>
  <si>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</si>
  <si>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</si>
  <si>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</si>
  <si>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</si>
  <si>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</si>
  <si>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</si>
  <si>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</si>
  <si>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</si>
  <si>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</si>
  <si>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</si>
  <si>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</si>
  <si>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</si>
  <si>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</si>
  <si>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</si>
  <si>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</si>
  <si>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</si>
  <si>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</si>
  <si>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</si>
  <si>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</si>
  <si>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</si>
  <si>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</si>
  <si>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</si>
  <si>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</si>
  <si>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</si>
  <si>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</si>
  <si>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</si>
  <si>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</si>
  <si>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</si>
  <si>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</si>
  <si>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</si>
  <si>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</si>
  <si>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</si>
  <si>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</si>
  <si>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</si>
  <si>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</si>
  <si>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</si>
  <si>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</si>
  <si>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</si>
  <si>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</si>
  <si>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</si>
  <si>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</si>
  <si>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</si>
  <si>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</si>
  <si>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</si>
  <si>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</si>
  <si>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</si>
  <si>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</si>
  <si>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</si>
  <si>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</si>
  <si>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</si>
  <si>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</si>
  <si>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</si>
  <si>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</si>
  <si>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</si>
  <si>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</si>
  <si>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</si>
  <si>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</si>
  <si>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</si>
  <si>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</si>
  <si>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</si>
  <si>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</si>
  <si>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</si>
  <si>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</si>
  <si>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</si>
  <si>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</si>
  <si>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</si>
  <si>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</si>
  <si>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</si>
  <si>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</si>
  <si>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</si>
  <si>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</si>
  <si>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</si>
  <si>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</si>
  <si>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</si>
  <si>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</si>
  <si>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</si>
  <si>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</si>
  <si>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</si>
  <si>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</si>
  <si>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</si>
  <si>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</si>
  <si>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</si>
  <si>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</si>
  <si>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</si>
  <si>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</si>
  <si>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</si>
  <si>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</si>
  <si>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</si>
  <si>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</si>
  <si>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</si>
  <si>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</si>
  <si>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</si>
  <si>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</si>
  <si>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</si>
  <si>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</si>
  <si>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</si>
  <si>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</si>
  <si>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</si>
  <si>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</si>
  <si>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</si>
  <si>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</si>
  <si>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</si>
  <si>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</si>
  <si>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</si>
  <si>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</si>
  <si>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</si>
  <si>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</si>
  <si>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</si>
  <si>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</si>
  <si>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</si>
  <si>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</si>
  <si>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</si>
  <si>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</si>
  <si>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</si>
  <si>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</si>
  <si>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</si>
  <si>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</si>
  <si>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</si>
  <si>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</si>
  <si>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</si>
  <si>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</si>
  <si>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</si>
  <si>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</si>
  <si>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</si>
  <si>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</si>
  <si>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</si>
  <si>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</si>
  <si>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</si>
  <si>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</si>
  <si>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</si>
  <si>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</si>
  <si>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</si>
  <si>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</si>
  <si>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</si>
  <si>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</si>
  <si>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</si>
  <si>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</si>
  <si>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</si>
  <si>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</si>
  <si>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</si>
  <si>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</si>
  <si>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</si>
  <si>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</si>
  <si>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</si>
  <si>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</si>
  <si>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</si>
  <si>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</si>
  <si>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</si>
  <si>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</si>
  <si>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</si>
  <si>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</si>
  <si>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</si>
  <si>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</si>
  <si>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</si>
  <si>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</si>
  <si>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</si>
  <si>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</si>
  <si>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</si>
  <si>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</si>
  <si>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</si>
  <si>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</si>
  <si>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</si>
  <si>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</si>
  <si>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</si>
  <si>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</si>
  <si>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</si>
  <si>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</si>
  <si>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</si>
  <si>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</si>
  <si>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</si>
  <si>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</si>
  <si>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</si>
  <si>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</si>
  <si>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</si>
  <si>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</si>
  <si>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</si>
  <si>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</si>
  <si>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</si>
  <si>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</si>
  <si>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</si>
  <si>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</si>
  <si>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</si>
  <si>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</si>
  <si>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</si>
  <si>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</si>
  <si>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</si>
  <si>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</si>
  <si>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</si>
  <si>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</si>
  <si>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</si>
  <si>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</si>
  <si>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</si>
  <si>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</si>
  <si>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</si>
  <si>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</si>
  <si>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</si>
  <si>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</si>
  <si>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</si>
  <si>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</si>
  <si>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</si>
  <si>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</si>
  <si>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</si>
  <si>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</si>
  <si>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</si>
  <si>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</si>
  <si>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</si>
  <si>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</si>
  <si>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</si>
  <si>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</si>
  <si>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</si>
  <si>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</si>
  <si>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</si>
  <si>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</si>
  <si>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</si>
  <si>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</si>
  <si>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</si>
  <si>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</si>
  <si>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</si>
  <si>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</si>
  <si>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</si>
  <si>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</si>
  <si>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</si>
  <si>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</si>
  <si>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</si>
  <si>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</si>
  <si>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</si>
  <si>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</si>
  <si>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</si>
  <si>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</si>
  <si>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</si>
  <si>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</si>
  <si>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</si>
  <si>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</si>
  <si>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</si>
  <si>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</si>
  <si>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</si>
  <si>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</si>
  <si>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</si>
  <si>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</si>
  <si>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</si>
  <si>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</si>
  <si>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</si>
  <si>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</si>
  <si>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</si>
  <si>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</si>
  <si>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</si>
  <si>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</si>
  <si>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</si>
  <si>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</si>
  <si>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</si>
  <si>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</si>
  <si>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</si>
  <si>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</si>
  <si>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</si>
  <si>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</si>
  <si>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</si>
  <si>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</si>
  <si>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</si>
  <si>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</si>
  <si>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</si>
  <si>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</si>
  <si>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</si>
  <si>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</si>
  <si>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</si>
  <si>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</si>
  <si>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</si>
  <si>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</si>
  <si>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</si>
  <si>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</si>
  <si>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</si>
  <si>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</si>
  <si>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</si>
  <si>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</si>
  <si>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</si>
  <si>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</si>
  <si>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</si>
  <si>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</si>
  <si>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</si>
  <si>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</si>
  <si>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</si>
  <si>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</si>
  <si>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</si>
  <si>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</si>
  <si>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</si>
  <si>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</si>
  <si>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</si>
  <si>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</si>
  <si>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</si>
  <si>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</si>
  <si>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</si>
  <si>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</si>
  <si>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</si>
  <si>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</si>
  <si>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</si>
  <si>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</si>
  <si>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</si>
  <si>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</si>
  <si>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</si>
  <si>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</si>
  <si>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</si>
  <si>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</si>
  <si>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</si>
  <si>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</si>
  <si>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</si>
  <si>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</si>
  <si>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</si>
  <si>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</si>
  <si>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</si>
  <si>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</si>
  <si>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</si>
  <si>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</si>
  <si>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</si>
  <si>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</si>
  <si>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</si>
  <si>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</si>
  <si>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</si>
  <si>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</si>
  <si>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</si>
  <si>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</si>
  <si>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</si>
  <si>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</si>
  <si>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</si>
  <si>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</si>
  <si>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</si>
  <si>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</si>
  <si>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</si>
  <si>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</si>
  <si>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</si>
  <si>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</si>
  <si>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</si>
  <si>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</si>
  <si>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</si>
  <si>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</si>
  <si>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</si>
  <si>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</si>
  <si>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</si>
  <si>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</si>
  <si>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</si>
  <si>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</si>
  <si>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</si>
  <si>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</si>
  <si>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</si>
  <si>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</si>
  <si>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</si>
  <si>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</si>
  <si>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</si>
  <si>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</si>
  <si>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</si>
  <si>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</si>
  <si>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</si>
  <si>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</si>
  <si>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</si>
  <si>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</si>
  <si>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</si>
  <si>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</si>
  <si>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</si>
  <si>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</si>
  <si>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</si>
  <si>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</si>
  <si>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</si>
  <si>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</si>
  <si>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</si>
  <si>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</si>
  <si>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</si>
  <si>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</si>
  <si>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</si>
  <si>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</si>
  <si>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</si>
  <si>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</si>
  <si>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</si>
  <si>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</si>
  <si>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</si>
  <si>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</si>
  <si>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</si>
  <si>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</si>
  <si>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</si>
  <si>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</si>
  <si>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</si>
  <si>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</si>
  <si>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</si>
  <si>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</si>
  <si>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</si>
  <si>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</si>
  <si>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</si>
  <si>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</si>
  <si>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</si>
  <si>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</si>
  <si>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</si>
  <si>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</si>
  <si>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</si>
  <si>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</si>
  <si>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</si>
  <si>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</si>
  <si>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</si>
  <si>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</si>
  <si>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</si>
  <si>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</si>
  <si>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</si>
  <si>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</si>
  <si>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</si>
  <si>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</si>
  <si>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</si>
  <si>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</si>
  <si>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</si>
  <si>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</si>
  <si>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</si>
  <si>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</si>
  <si>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</si>
  <si>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</si>
  <si>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</si>
  <si>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</si>
  <si>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</si>
  <si>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</si>
  <si>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</si>
  <si>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</si>
  <si>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</si>
  <si>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</si>
  <si>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</si>
  <si>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</si>
  <si>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</si>
  <si>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</si>
  <si>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</si>
  <si>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</si>
  <si>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</si>
  <si>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</si>
  <si>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</si>
  <si>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</si>
  <si>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</si>
  <si>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</si>
  <si>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</si>
  <si>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</si>
  <si>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</si>
  <si>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</si>
  <si>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</si>
  <si>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</si>
  <si>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</si>
  <si>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</si>
  <si>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</si>
  <si>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</si>
  <si>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</si>
  <si>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</si>
  <si>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</si>
  <si>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</si>
  <si>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</si>
  <si>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</si>
  <si>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</si>
  <si>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</si>
  <si>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</si>
  <si>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</si>
  <si>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</si>
  <si>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</si>
  <si>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</si>
  <si>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</si>
  <si>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</si>
  <si>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</si>
  <si>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</si>
  <si>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</si>
  <si>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</si>
  <si>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</si>
  <si>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</si>
  <si>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</si>
  <si>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</si>
  <si>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</si>
  <si>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</si>
  <si>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</si>
  <si>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</si>
  <si>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</si>
  <si>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</si>
  <si>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</si>
  <si>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</si>
  <si>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</si>
  <si>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</si>
  <si>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</si>
  <si>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</si>
  <si>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</si>
  <si>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</si>
  <si>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</si>
  <si>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</si>
  <si>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</si>
  <si>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</si>
  <si>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</si>
  <si>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</si>
  <si>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</si>
  <si>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</si>
  <si>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</si>
  <si>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</si>
  <si>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</si>
  <si>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</si>
  <si>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</si>
  <si>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</si>
  <si>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</si>
  <si>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</si>
  <si>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</si>
  <si>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</si>
  <si>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</si>
  <si>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</si>
  <si>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</si>
  <si>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</si>
  <si>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</si>
  <si>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</si>
  <si>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</si>
  <si>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</si>
  <si>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</si>
  <si>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</si>
  <si>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</si>
  <si>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</si>
  <si>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</si>
  <si>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</si>
  <si>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</si>
  <si>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</si>
  <si>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</si>
  <si>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</si>
  <si>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</si>
  <si>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</si>
  <si>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</si>
  <si>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</si>
  <si>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</si>
  <si>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</si>
  <si>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</si>
  <si>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</si>
  <si>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</si>
  <si>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</si>
  <si>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</si>
  <si>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</si>
  <si>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</si>
  <si>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</si>
  <si>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</si>
  <si>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</si>
  <si>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</si>
  <si>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</si>
  <si>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</si>
  <si>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</si>
  <si>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</si>
  <si>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</si>
  <si>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</si>
  <si>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</si>
  <si>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</si>
  <si>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</si>
  <si>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</si>
  <si>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</si>
  <si>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</si>
  <si>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</si>
  <si>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</si>
  <si>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</si>
  <si>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</si>
  <si>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</si>
  <si>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</si>
  <si>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</si>
  <si>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</si>
  <si>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</si>
  <si>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</si>
  <si>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</si>
  <si>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</si>
  <si>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</si>
  <si>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</si>
  <si>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</si>
  <si>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</si>
  <si>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</si>
  <si>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</si>
  <si>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</si>
  <si>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</si>
  <si>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</si>
  <si>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</si>
  <si>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</si>
  <si>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</si>
  <si>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</si>
  <si>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</si>
  <si>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</si>
  <si>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</si>
  <si>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</si>
  <si>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</si>
  <si>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</si>
  <si>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</si>
  <si>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</si>
  <si>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</si>
  <si>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</si>
  <si>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</si>
  <si>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</si>
  <si>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</si>
  <si>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</si>
  <si>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</si>
  <si>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</si>
  <si>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</si>
  <si>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</si>
  <si>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</si>
  <si>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</si>
  <si>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</si>
  <si>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</si>
  <si>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</si>
  <si>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</si>
  <si>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</si>
  <si>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</si>
  <si>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</si>
  <si>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</si>
  <si>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</si>
  <si>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</si>
  <si>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</si>
  <si>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</si>
  <si>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</si>
  <si>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</si>
  <si>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</si>
  <si>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</si>
  <si>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</si>
  <si>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</si>
  <si>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</si>
  <si>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</si>
  <si>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</si>
  <si>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</si>
  <si>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</si>
  <si>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</si>
  <si>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</si>
  <si>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</si>
  <si>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</si>
  <si>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</si>
  <si>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</si>
  <si>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</si>
  <si>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</si>
  <si>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</si>
  <si>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</si>
  <si>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</si>
  <si>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</si>
  <si>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</si>
  <si>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</si>
  <si>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</si>
  <si>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</si>
  <si>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</si>
  <si>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</si>
  <si>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</si>
  <si>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</si>
  <si>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</si>
  <si>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</si>
  <si>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</si>
  <si>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</si>
  <si>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</si>
  <si>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</si>
  <si>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</si>
  <si>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</si>
  <si>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</si>
  <si>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</si>
  <si>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</si>
  <si>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</si>
  <si>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</si>
  <si>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</si>
  <si>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</si>
  <si>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</si>
  <si>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</si>
  <si>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</si>
  <si>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</si>
  <si>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</si>
  <si>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</si>
  <si>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</si>
  <si>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</si>
  <si>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</si>
  <si>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</si>
  <si>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</si>
  <si>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</si>
  <si>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</si>
  <si>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</si>
  <si>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</si>
  <si>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</si>
  <si>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</si>
  <si>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</si>
  <si>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</si>
  <si>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</si>
  <si>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</si>
  <si>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</si>
  <si>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</si>
  <si>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</si>
  <si>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</si>
  <si>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</si>
  <si>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</si>
  <si>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</si>
  <si>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</si>
  <si>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</si>
  <si>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</si>
  <si>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</si>
  <si>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</si>
  <si>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</si>
  <si>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</si>
  <si>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</si>
  <si>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</si>
  <si>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</si>
  <si>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</si>
  <si>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</si>
  <si>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</si>
  <si>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</si>
  <si>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</si>
  <si>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</si>
  <si>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</si>
  <si>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</si>
  <si>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</si>
  <si>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</si>
  <si>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</si>
  <si>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</si>
  <si>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</si>
  <si>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</si>
  <si>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</si>
  <si>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</si>
  <si>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</si>
  <si>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</si>
  <si>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</si>
  <si>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</si>
  <si>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</si>
  <si>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</si>
  <si>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</si>
  <si>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</si>
  <si>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</si>
  <si>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</si>
  <si>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</si>
  <si>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</si>
  <si>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</si>
  <si>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</si>
  <si>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</si>
  <si>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</si>
  <si>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</si>
  <si>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</si>
  <si>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</si>
  <si>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</si>
  <si>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</si>
  <si>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</si>
  <si>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</si>
  <si>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</si>
  <si>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</si>
  <si>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</si>
  <si>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</si>
  <si>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</si>
  <si>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</si>
  <si>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</si>
  <si>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</si>
  <si>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</si>
  <si>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</si>
  <si>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</si>
  <si>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</si>
  <si>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</si>
  <si>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</si>
  <si>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</si>
  <si>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</si>
  <si>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</si>
  <si>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</si>
  <si>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</si>
  <si>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</si>
  <si>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</si>
  <si>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</si>
  <si>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</si>
  <si>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</si>
  <si>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</si>
  <si>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</si>
  <si>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</si>
  <si>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</si>
  <si>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</si>
  <si>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</si>
  <si>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</si>
  <si>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</si>
  <si>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</si>
  <si>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</si>
  <si>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</si>
  <si>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</si>
  <si>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</si>
  <si>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</si>
  <si>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</si>
  <si>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</si>
  <si>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</si>
  <si>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</si>
  <si>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</si>
  <si>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</si>
  <si>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</si>
  <si>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</si>
  <si>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</si>
  <si>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</si>
  <si>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</si>
  <si>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</si>
  <si>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</si>
  <si>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</si>
  <si>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</si>
  <si>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</si>
  <si>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</si>
  <si>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</si>
  <si>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</si>
  <si>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</si>
  <si>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</si>
  <si>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</si>
  <si>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</si>
  <si>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</si>
  <si>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</si>
  <si>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</si>
  <si>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</si>
  <si>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</si>
  <si>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</si>
  <si>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</si>
  <si>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</si>
  <si>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</si>
  <si>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</si>
  <si>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</si>
  <si>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</si>
  <si>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</si>
  <si>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</si>
  <si>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</si>
  <si>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</si>
  <si>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</si>
  <si>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</si>
  <si>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</si>
  <si>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</si>
  <si>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</si>
  <si>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</si>
  <si>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</si>
  <si>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</si>
  <si>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</si>
  <si>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</si>
  <si>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</si>
  <si>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</si>
  <si>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</si>
  <si>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</si>
  <si>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</si>
  <si>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</si>
  <si>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</si>
  <si>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</si>
  <si>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</si>
  <si>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</si>
  <si>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</si>
  <si>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</si>
  <si>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</si>
  <si>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</si>
  <si>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</si>
  <si>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</si>
  <si>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</si>
  <si>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</si>
  <si>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</si>
  <si>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</si>
  <si>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</si>
  <si>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</si>
  <si>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</si>
  <si>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</si>
  <si>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</si>
  <si>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</si>
  <si>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</si>
  <si>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</si>
  <si>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</si>
  <si>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</si>
  <si>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</si>
  <si>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</si>
  <si>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</si>
  <si>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</si>
  <si>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</si>
  <si>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</si>
  <si>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</si>
  <si>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</si>
  <si>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</si>
  <si>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</si>
  <si>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</si>
  <si>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</si>
  <si>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</si>
  <si>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</si>
  <si>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</si>
  <si>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</si>
  <si>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</si>
  <si>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</si>
  <si>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</si>
  <si>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</si>
  <si>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</si>
  <si>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</si>
  <si>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</si>
  <si>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</si>
  <si>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</si>
  <si>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</si>
  <si>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</si>
  <si>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</si>
  <si>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</si>
  <si>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</si>
  <si>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</si>
  <si>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</si>
  <si>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</si>
  <si>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</si>
  <si>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</si>
  <si>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</si>
  <si>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</si>
  <si>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</si>
  <si>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</si>
  <si>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</si>
  <si>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</si>
  <si>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</si>
  <si>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</si>
  <si>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</si>
  <si>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</si>
  <si>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</si>
  <si>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</si>
  <si>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</si>
  <si>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</si>
  <si>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</si>
  <si>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</si>
  <si>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</si>
  <si>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</si>
  <si>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</si>
  <si>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</si>
  <si>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</si>
  <si>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</si>
  <si>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</si>
  <si>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</si>
  <si>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</si>
  <si>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</si>
  <si>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</si>
  <si>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</si>
  <si>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</si>
  <si>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</si>
  <si>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</si>
  <si>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</si>
  <si>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</si>
  <si>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</si>
  <si>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</si>
  <si>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</si>
  <si>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</si>
  <si>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</si>
  <si>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</si>
  <si>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</si>
  <si>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</si>
  <si>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</si>
  <si>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</si>
  <si>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</si>
  <si>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</si>
  <si>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</si>
  <si>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</si>
  <si>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</si>
  <si>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</si>
  <si>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</si>
  <si>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</si>
  <si>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</si>
  <si>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</si>
  <si>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</si>
  <si>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</si>
  <si>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</si>
  <si>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</si>
  <si>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</si>
  <si>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</si>
  <si>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</si>
  <si>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</si>
  <si>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</si>
  <si>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</si>
  <si>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</si>
  <si>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</si>
  <si>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</si>
  <si>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</si>
  <si>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</si>
  <si>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</si>
  <si>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</si>
  <si>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</si>
  <si>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</si>
  <si>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</si>
  <si>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</si>
  <si>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</si>
  <si>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</si>
  <si>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</si>
  <si>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</si>
  <si>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</si>
  <si>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</si>
  <si>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</si>
  <si>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</si>
  <si>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</si>
  <si>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</si>
  <si>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</si>
  <si>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</si>
  <si>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</si>
  <si>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</si>
  <si>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</si>
  <si>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</si>
  <si>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</si>
  <si>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</si>
  <si>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</si>
  <si>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</si>
  <si>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</si>
  <si>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</si>
  <si>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</si>
  <si>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</si>
  <si>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</si>
  <si>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</si>
  <si>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</si>
  <si>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</si>
  <si>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</si>
  <si>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</si>
  <si>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</si>
  <si>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</si>
  <si>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</si>
  <si>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</si>
  <si>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</si>
  <si>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</si>
  <si>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</si>
  <si>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</si>
  <si>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</si>
  <si>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</si>
  <si>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</si>
  <si>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</si>
  <si>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</si>
  <si>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</si>
  <si>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</si>
  <si>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</si>
  <si>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</si>
  <si>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</si>
  <si>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</si>
  <si>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</si>
  <si>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</si>
  <si>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</si>
  <si>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</si>
  <si>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</si>
  <si>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</si>
  <si>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</si>
  <si>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</si>
  <si>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</si>
  <si>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</si>
  <si>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</si>
  <si>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</si>
  <si>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</si>
  <si>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</si>
  <si>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</si>
  <si>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</si>
  <si>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</si>
  <si>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</si>
  <si>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</si>
  <si>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</si>
  <si>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</si>
  <si>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</si>
  <si>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</si>
  <si>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</si>
  <si>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</si>
  <si>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</si>
  <si>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</si>
  <si>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</si>
  <si>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</si>
  <si>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</si>
  <si>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</si>
  <si>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</si>
  <si>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</si>
  <si>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</si>
  <si>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</si>
  <si>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</si>
  <si>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</si>
  <si>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</si>
  <si>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</si>
  <si>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</si>
  <si>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</si>
  <si>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</si>
  <si>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</si>
  <si>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</si>
  <si>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</si>
  <si>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</si>
  <si>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</si>
  <si>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</si>
  <si>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</si>
  <si>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</si>
  <si>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</si>
  <si>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</si>
  <si>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</si>
  <si>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</si>
  <si>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</si>
  <si>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</si>
  <si>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</si>
  <si>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</si>
  <si>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</si>
  <si>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</si>
  <si>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</si>
  <si>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</si>
  <si>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</si>
  <si>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</si>
  <si>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</si>
  <si>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</si>
  <si>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</si>
  <si>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</si>
  <si>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</si>
  <si>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</si>
  <si>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</si>
  <si>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</si>
  <si>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</si>
  <si>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</si>
  <si>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</si>
  <si>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</si>
  <si>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</si>
  <si>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</si>
  <si>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</si>
  <si>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</si>
  <si>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</si>
  <si>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</si>
  <si>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</si>
  <si>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</si>
  <si>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</si>
  <si>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</si>
  <si>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</si>
  <si>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</si>
  <si>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</si>
  <si>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</si>
  <si>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</si>
  <si>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</si>
  <si>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</si>
  <si>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</si>
  <si>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</si>
  <si>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</si>
  <si>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</si>
  <si>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</si>
  <si>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</si>
  <si>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</si>
  <si>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</si>
  <si>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</si>
  <si>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</si>
  <si>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</si>
  <si>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</si>
  <si>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</si>
  <si>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</si>
  <si>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</si>
  <si>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</si>
  <si>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</si>
  <si>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</si>
  <si>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</si>
  <si>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</si>
  <si>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</si>
  <si>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</si>
  <si>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</si>
  <si>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</si>
  <si>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</si>
  <si>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</si>
  <si>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</si>
  <si>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</si>
  <si>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</si>
  <si>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</si>
  <si>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</si>
  <si>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</si>
  <si>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</si>
  <si>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</si>
  <si>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</si>
  <si>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</si>
  <si>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</si>
  <si>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</si>
  <si>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</si>
  <si>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</si>
  <si>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</si>
  <si>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</si>
  <si>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</si>
  <si>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</si>
  <si>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</si>
  <si>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</si>
  <si>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</si>
  <si>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</si>
  <si>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</si>
  <si>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</si>
  <si>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</si>
  <si>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</si>
  <si>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</si>
  <si>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</si>
  <si>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</si>
  <si>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</si>
  <si>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</si>
  <si>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</si>
  <si>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</si>
  <si>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</si>
  <si>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</si>
  <si>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</si>
  <si>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</si>
  <si>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</si>
  <si>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</si>
  <si>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</si>
  <si>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</si>
  <si>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</si>
  <si>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</si>
  <si>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</si>
  <si>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</si>
  <si>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</si>
  <si>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</si>
  <si>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</si>
  <si>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</si>
  <si>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</si>
  <si>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</si>
  <si>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</si>
  <si>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</si>
  <si>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</si>
  <si>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</si>
  <si>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</si>
  <si>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</si>
  <si>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</si>
  <si>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</si>
  <si>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</si>
  <si>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</si>
  <si>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</si>
  <si>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</si>
  <si>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</si>
  <si>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</si>
  <si>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</si>
  <si>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</si>
  <si>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</si>
  <si>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</si>
  <si>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</si>
  <si>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</si>
  <si>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</si>
  <si>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</si>
  <si>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</si>
  <si>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</si>
  <si>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</si>
  <si>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</si>
  <si>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</si>
  <si>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</si>
  <si>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</si>
  <si>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</si>
  <si>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</si>
  <si>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</si>
  <si>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</si>
  <si>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</si>
  <si>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</si>
  <si>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</si>
  <si>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</si>
  <si>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</si>
  <si>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</si>
  <si>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</si>
  <si>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</si>
  <si>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</si>
  <si>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</si>
  <si>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</si>
  <si>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</si>
  <si>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</si>
  <si>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</si>
  <si>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</si>
  <si>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</si>
  <si>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</si>
  <si>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</si>
  <si>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</si>
  <si>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</si>
  <si>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</si>
  <si>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</si>
  <si>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</si>
  <si>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</si>
  <si>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</si>
  <si>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</si>
  <si>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</si>
  <si>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</si>
  <si>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</si>
  <si>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</si>
  <si>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</si>
  <si>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</si>
  <si>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</si>
  <si>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</si>
  <si>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</si>
  <si>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</si>
  <si>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</si>
  <si>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</si>
  <si>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</si>
  <si>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</si>
  <si>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</si>
  <si>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</si>
  <si>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</si>
  <si>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</si>
  <si>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</si>
  <si>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</si>
  <si>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</si>
  <si>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</si>
  <si>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</si>
  <si>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</si>
  <si>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</si>
  <si>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</si>
  <si>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</si>
  <si>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</si>
  <si>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</si>
  <si>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</si>
  <si>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</si>
  <si>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</si>
  <si>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</si>
  <si>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</si>
  <si>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</si>
  <si>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</si>
  <si>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</si>
  <si>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</si>
  <si>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</si>
  <si>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</si>
  <si>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</si>
  <si>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</si>
  <si>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</si>
  <si>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</si>
  <si>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</si>
  <si>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</si>
  <si>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</si>
  <si>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</si>
  <si>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</si>
  <si>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</si>
  <si>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</si>
  <si>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</si>
  <si>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</si>
  <si>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</si>
  <si>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</si>
  <si>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</si>
  <si>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</si>
  <si>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</si>
  <si>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</si>
  <si>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</si>
  <si>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</si>
  <si>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</si>
  <si>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</si>
  <si>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</si>
  <si>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</si>
  <si>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</si>
  <si>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</si>
  <si>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</si>
  <si>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</si>
  <si>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</si>
  <si>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</si>
  <si>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</si>
  <si>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</si>
  <si>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</si>
  <si>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</si>
  <si>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</si>
  <si>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</si>
  <si>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</si>
  <si>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</si>
  <si>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</si>
  <si>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</si>
  <si>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</si>
  <si>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</si>
  <si>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</si>
  <si>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</si>
  <si>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</si>
  <si>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</si>
  <si>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</si>
  <si>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</si>
  <si>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</si>
  <si>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</si>
  <si>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</si>
  <si>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</si>
  <si>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</si>
  <si>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</si>
  <si>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</si>
  <si>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</si>
  <si>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</si>
  <si>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</si>
  <si>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</si>
  <si>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</si>
  <si>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</si>
  <si>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</si>
  <si>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</si>
  <si>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</si>
  <si>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</si>
  <si>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</si>
  <si>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</si>
  <si>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</si>
  <si>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</si>
  <si>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</si>
  <si>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</si>
  <si>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</si>
  <si>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</si>
  <si>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</si>
  <si>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</si>
  <si>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</si>
  <si>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</si>
  <si>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</si>
  <si>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</si>
  <si>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</si>
  <si>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</si>
  <si>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</si>
  <si>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</si>
  <si>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</si>
  <si>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</si>
  <si>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</si>
  <si>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</si>
  <si>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</si>
  <si>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</si>
  <si>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</si>
  <si>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</si>
  <si>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</si>
  <si>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</si>
  <si>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</si>
  <si>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</si>
  <si>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</si>
  <si>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</si>
  <si>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</si>
  <si>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</si>
  <si>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</si>
  <si>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</si>
  <si>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</si>
  <si>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</si>
  <si>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</si>
  <si>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</si>
  <si>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</si>
  <si>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</si>
  <si>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</si>
  <si>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</si>
  <si>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</si>
  <si>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</si>
  <si>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</si>
  <si>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</si>
  <si>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</si>
  <si>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</si>
  <si>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</si>
  <si>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</si>
  <si>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</si>
  <si>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</si>
  <si>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</si>
  <si>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</si>
  <si>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</si>
  <si>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</si>
  <si>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</si>
  <si>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</si>
  <si>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</si>
  <si>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</si>
  <si>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</si>
  <si>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</si>
  <si>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</si>
  <si>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</si>
  <si>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</si>
  <si>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</si>
  <si>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</si>
  <si>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</si>
  <si>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</si>
  <si>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</si>
  <si>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</si>
  <si>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</si>
  <si>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</si>
  <si>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</si>
  <si>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</si>
  <si>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</si>
  <si>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</si>
  <si>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</si>
  <si>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</si>
  <si>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</si>
  <si>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</si>
  <si>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</si>
  <si>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</si>
  <si>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</si>
  <si>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</si>
  <si>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</si>
  <si>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</si>
  <si>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</si>
  <si>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</si>
  <si>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</si>
  <si>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</si>
  <si>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</si>
  <si>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</si>
  <si>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</si>
  <si>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</si>
  <si>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</si>
  <si>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</si>
  <si>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</si>
  <si>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</si>
  <si>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</si>
  <si>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</si>
  <si>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</si>
  <si>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</si>
  <si>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</si>
  <si>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</si>
  <si>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</si>
  <si>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</si>
  <si>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</si>
  <si>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</si>
  <si>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</si>
  <si>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</si>
  <si>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</si>
  <si>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</si>
  <si>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</si>
  <si>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</si>
  <si>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</si>
  <si>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</si>
  <si>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</si>
  <si>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</si>
  <si>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</si>
  <si>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</si>
  <si>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</si>
  <si>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</si>
  <si>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</si>
  <si>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</si>
  <si>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</si>
  <si>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</si>
  <si>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</si>
  <si>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</si>
  <si>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</si>
  <si>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</si>
  <si>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</si>
  <si>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</si>
  <si>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</si>
  <si>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</si>
  <si>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</si>
  <si>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</si>
  <si>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</si>
  <si>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</si>
  <si>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</si>
  <si>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</si>
  <si>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</si>
  <si>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</si>
  <si>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</si>
  <si>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</si>
  <si>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</si>
  <si>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</si>
  <si>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</si>
  <si>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</si>
  <si>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</si>
  <si>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</si>
  <si>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</si>
  <si>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</si>
  <si>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</si>
  <si>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</si>
  <si>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</si>
  <si>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</si>
  <si>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</si>
  <si>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</si>
  <si>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</si>
  <si>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</si>
  <si>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</si>
  <si>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</si>
  <si>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</si>
  <si>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</si>
  <si>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</si>
  <si>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</si>
  <si>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</si>
  <si>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</si>
  <si>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</si>
  <si>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</si>
  <si>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</si>
  <si>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</si>
  <si>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</si>
  <si>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</si>
  <si>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</si>
  <si>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</si>
  <si>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</si>
  <si>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</si>
  <si>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</si>
  <si>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</si>
  <si>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</si>
  <si>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</si>
  <si>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</si>
  <si>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</si>
  <si>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</si>
  <si>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</si>
  <si>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</si>
  <si>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</si>
  <si>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</si>
  <si>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</si>
  <si>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</si>
  <si>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</si>
  <si>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</si>
  <si>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</si>
  <si>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</si>
  <si>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</si>
  <si>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</si>
  <si>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</si>
  <si>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</si>
  <si>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</si>
  <si>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</si>
  <si>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</si>
  <si>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</si>
  <si>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</si>
  <si>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</si>
  <si>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</si>
  <si>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</si>
  <si>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</si>
  <si>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</si>
  <si>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</si>
  <si>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</si>
  <si>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</si>
  <si>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</si>
  <si>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</si>
  <si>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</si>
  <si>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</si>
  <si>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</si>
  <si>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</si>
  <si>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</si>
  <si>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</si>
  <si>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</si>
  <si>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</si>
  <si>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</si>
  <si>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</si>
  <si>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</si>
  <si>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</si>
  <si>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</si>
  <si>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</si>
  <si>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</si>
  <si>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</si>
  <si>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</si>
  <si>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</si>
  <si>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</si>
  <si>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</si>
  <si>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</si>
  <si>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</si>
  <si>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</si>
  <si>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</si>
  <si>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</si>
  <si>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</si>
  <si>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</si>
  <si>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</si>
  <si>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</si>
  <si>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</si>
  <si>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</si>
  <si>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</si>
  <si>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</si>
  <si>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</si>
  <si>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</si>
  <si>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</si>
  <si>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</si>
  <si>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</si>
  <si>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</si>
  <si>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</si>
  <si>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</si>
  <si>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</si>
  <si>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</si>
  <si>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</si>
  <si>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</si>
  <si>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</si>
  <si>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</si>
  <si>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</si>
  <si>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</si>
  <si>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</si>
  <si>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</si>
  <si>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</si>
  <si>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</si>
  <si>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</si>
  <si>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</si>
  <si>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</si>
  <si>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</si>
  <si>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</si>
  <si>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</si>
  <si>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</si>
  <si>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</si>
  <si>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</si>
  <si>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</si>
  <si>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</si>
  <si>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</si>
  <si>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</si>
  <si>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</si>
  <si>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</si>
  <si>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</si>
  <si>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</si>
  <si>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</si>
  <si>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</si>
  <si>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</si>
  <si>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</si>
  <si>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</si>
  <si>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</si>
  <si>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</si>
  <si>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</si>
  <si>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</si>
  <si>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</si>
  <si>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</si>
  <si>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</si>
  <si>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</si>
  <si>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</si>
  <si>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</si>
  <si>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</si>
  <si>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</si>
  <si>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</si>
  <si>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</si>
  <si>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</si>
  <si>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</si>
  <si>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</si>
  <si>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</si>
  <si>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</si>
  <si>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</si>
  <si>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</si>
  <si>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</si>
  <si>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</si>
  <si>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</si>
  <si>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</si>
  <si>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</si>
  <si>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</si>
  <si>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</si>
  <si>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</si>
  <si>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</si>
  <si>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</si>
  <si>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</si>
  <si>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</si>
  <si>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</si>
  <si>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</si>
  <si>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</si>
  <si>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</si>
  <si>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</si>
  <si>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</si>
  <si>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</si>
  <si>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</si>
  <si>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</si>
  <si>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</si>
  <si>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</si>
  <si>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</si>
  <si>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</si>
  <si>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</si>
  <si>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</si>
  <si>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</si>
  <si>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</si>
  <si>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</si>
  <si>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</si>
  <si>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</si>
  <si>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</si>
  <si>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</si>
  <si>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</si>
  <si>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</si>
  <si>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</si>
  <si>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</si>
  <si>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</si>
  <si>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</si>
  <si>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</si>
  <si>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</si>
  <si>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</si>
  <si>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</si>
  <si>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</si>
  <si>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</si>
  <si>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</si>
  <si>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</si>
  <si>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</si>
  <si>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</si>
  <si>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</si>
  <si>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</si>
  <si>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</si>
  <si>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</si>
  <si>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</si>
  <si>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</si>
  <si>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</si>
  <si>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</si>
  <si>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</si>
  <si>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</si>
  <si>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</si>
  <si>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</si>
  <si>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</si>
  <si>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</si>
  <si>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</si>
  <si>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</si>
  <si>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</si>
  <si>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</si>
  <si>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</si>
  <si>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</si>
  <si>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</si>
  <si>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</si>
  <si>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</si>
  <si>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</si>
  <si>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</si>
  <si>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</si>
  <si>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</si>
  <si>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</si>
  <si>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</si>
  <si>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</si>
  <si>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</si>
  <si>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</si>
  <si>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</si>
  <si>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</si>
  <si>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</si>
  <si>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</si>
  <si>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</si>
  <si>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</si>
  <si>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</si>
  <si>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</si>
  <si>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</si>
  <si>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</si>
  <si>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</si>
  <si>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</si>
  <si>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</si>
  <si>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</si>
  <si>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</si>
  <si>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</si>
  <si>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</si>
  <si>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</si>
  <si>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</si>
  <si>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</si>
  <si>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</si>
  <si>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</si>
  <si>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</si>
  <si>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</si>
  <si>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</si>
  <si>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</si>
  <si>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</si>
  <si>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</si>
  <si>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</si>
  <si>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</si>
  <si>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</si>
  <si>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</si>
  <si>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</si>
  <si>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</si>
  <si>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</si>
  <si>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</si>
  <si>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</si>
  <si>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</si>
  <si>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</si>
  <si>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</si>
  <si>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</si>
  <si>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</si>
  <si>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</si>
  <si>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</si>
  <si>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</si>
  <si>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</si>
  <si>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</si>
  <si>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</si>
  <si>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</si>
  <si>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</si>
  <si>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</si>
  <si>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</si>
  <si>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</si>
  <si>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</si>
  <si>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</si>
  <si>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</si>
  <si>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</si>
  <si>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</si>
  <si>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</si>
  <si>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</si>
  <si>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</si>
  <si>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</si>
  <si>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</si>
  <si>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</si>
  <si>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</si>
  <si>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</si>
  <si>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</si>
  <si>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</si>
  <si>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</si>
  <si>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</si>
  <si>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</si>
  <si>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</si>
  <si>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</si>
  <si>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</si>
  <si>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</si>
  <si>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</si>
  <si>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</si>
  <si>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</si>
  <si>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</si>
  <si>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</si>
  <si>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</si>
  <si>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</si>
  <si>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</si>
  <si>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</si>
  <si>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</si>
  <si>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</si>
  <si>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</si>
  <si>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</si>
  <si>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</si>
  <si>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</si>
  <si>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</si>
  <si>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</si>
  <si>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</si>
  <si>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</si>
  <si>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</si>
  <si>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</si>
  <si>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</si>
  <si>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</si>
  <si>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</si>
  <si>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</si>
  <si>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</si>
  <si>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</si>
  <si>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</si>
  <si>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</si>
  <si>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</si>
  <si>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</si>
  <si>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</si>
  <si>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</si>
  <si>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</si>
  <si>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</si>
  <si>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</si>
  <si>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</si>
  <si>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</si>
  <si>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</si>
  <si>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</si>
  <si>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</si>
  <si>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</si>
  <si>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</si>
  <si>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</si>
  <si>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</si>
  <si>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</si>
  <si>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</si>
  <si>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</si>
  <si>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</si>
  <si>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</si>
  <si>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</si>
  <si>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</si>
  <si>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</si>
  <si>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</si>
  <si>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</si>
  <si>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</si>
  <si>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</si>
  <si>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</si>
  <si>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</si>
  <si>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</si>
  <si>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</si>
  <si>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</si>
  <si>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</si>
  <si>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</si>
  <si>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</si>
  <si>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</si>
  <si>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</si>
  <si>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</si>
  <si>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</si>
  <si>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</si>
  <si>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</si>
  <si>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</si>
  <si>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</si>
  <si>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</si>
  <si>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</si>
  <si>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</si>
  <si>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</si>
  <si>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</si>
  <si>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</si>
  <si>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</si>
  <si>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</si>
  <si>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</si>
  <si>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</si>
  <si>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</si>
  <si>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</si>
  <si>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</si>
  <si>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</si>
  <si>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</si>
  <si>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</si>
  <si>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</si>
  <si>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</si>
  <si>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</si>
  <si>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</si>
  <si>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</si>
  <si>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</si>
  <si>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</si>
  <si>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</si>
  <si>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</si>
  <si>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</si>
  <si>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</si>
  <si>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</si>
  <si>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</si>
  <si>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</si>
  <si>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</si>
  <si>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</si>
  <si>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</si>
  <si>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</si>
  <si>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</si>
  <si>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</si>
  <si>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</si>
  <si>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</si>
  <si>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</si>
  <si>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</si>
  <si>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</si>
  <si>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</si>
  <si>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</si>
  <si>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</si>
  <si>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</si>
  <si>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</si>
  <si>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</si>
  <si>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</si>
  <si>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</si>
  <si>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</si>
  <si>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</si>
  <si>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</si>
  <si>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</si>
  <si>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</si>
  <si>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</si>
  <si>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</si>
  <si>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</si>
  <si>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</si>
  <si>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</si>
  <si>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</si>
  <si>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</si>
  <si>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</si>
  <si>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</si>
  <si>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</si>
  <si>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</si>
  <si>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</si>
  <si>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</si>
  <si>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</si>
  <si>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</si>
  <si>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</si>
  <si>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</si>
  <si>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</si>
  <si>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</si>
  <si>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</si>
  <si>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</si>
  <si>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</si>
  <si>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</si>
  <si>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</si>
  <si>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</si>
  <si>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</si>
  <si>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</si>
  <si>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</si>
  <si>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</si>
  <si>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</si>
  <si>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</si>
  <si>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</si>
  <si>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</si>
  <si>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</si>
  <si>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</si>
  <si>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</si>
  <si>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</si>
  <si>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</si>
  <si>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</si>
  <si>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</si>
  <si>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</si>
  <si>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</si>
  <si>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</si>
  <si>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</si>
  <si>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</si>
  <si>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</si>
  <si>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</si>
  <si>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</si>
  <si>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</si>
  <si>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</si>
  <si>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</si>
  <si>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</si>
  <si>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</si>
  <si>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</si>
  <si>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</si>
  <si>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</si>
  <si>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</si>
  <si>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</si>
  <si>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</si>
  <si>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</si>
  <si>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</si>
  <si>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</si>
  <si>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</si>
  <si>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</si>
  <si>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</si>
  <si>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</si>
  <si>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</si>
  <si>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</si>
  <si>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</si>
  <si>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</si>
  <si>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</si>
  <si>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</si>
  <si>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</si>
  <si>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</si>
  <si>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</si>
  <si>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</si>
  <si>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</si>
  <si>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</si>
  <si>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</si>
  <si>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</si>
  <si>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</si>
  <si>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</si>
  <si>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</si>
  <si>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</si>
  <si>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</si>
  <si>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</si>
  <si>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</si>
  <si>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</si>
  <si>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</si>
  <si>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</si>
  <si>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</si>
  <si>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</si>
  <si>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</si>
  <si>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</si>
  <si>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</si>
  <si>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</si>
  <si>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</si>
  <si>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</si>
  <si>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</si>
  <si>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</si>
  <si>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</si>
  <si>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</si>
  <si>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</si>
  <si>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</si>
  <si>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</si>
  <si>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</si>
  <si>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</si>
  <si>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</si>
  <si>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</si>
  <si>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</si>
  <si>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</si>
  <si>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</si>
  <si>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</si>
  <si>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</si>
  <si>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</si>
  <si>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</si>
  <si>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</si>
  <si>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</si>
  <si>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</si>
  <si>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</si>
  <si>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</si>
  <si>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</si>
  <si>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</si>
  <si>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</si>
  <si>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</si>
  <si>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</si>
  <si>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</si>
  <si>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</si>
  <si>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</si>
  <si>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</si>
  <si>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</si>
  <si>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</si>
  <si>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</si>
  <si>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</si>
  <si>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</si>
  <si>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</si>
  <si>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</si>
  <si>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</si>
  <si>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</si>
  <si>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</si>
  <si>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</si>
  <si>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</si>
  <si>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</si>
  <si>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</si>
  <si>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</si>
  <si>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</si>
  <si>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</si>
  <si>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</si>
  <si>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</si>
  <si>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</si>
  <si>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</si>
  <si>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</si>
  <si>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</si>
  <si>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</si>
  <si>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</si>
  <si>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</si>
  <si>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</si>
  <si>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</si>
  <si>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</si>
  <si>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</si>
  <si>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</si>
  <si>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</si>
  <si>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</si>
  <si>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</si>
  <si>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</si>
  <si>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</si>
  <si>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</si>
  <si>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</si>
  <si>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</si>
  <si>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</si>
  <si>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</si>
  <si>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</si>
  <si>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</si>
  <si>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</si>
  <si>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</si>
  <si>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</si>
  <si>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</si>
  <si>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</si>
  <si>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</si>
  <si>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</si>
  <si>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</si>
  <si>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</si>
  <si>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</si>
  <si>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</si>
  <si>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</si>
  <si>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</si>
  <si>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</si>
  <si>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</si>
  <si>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</si>
  <si>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</si>
  <si>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</si>
  <si>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</si>
  <si>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</si>
  <si>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</si>
  <si>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</si>
  <si>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</si>
  <si>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</si>
  <si>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</si>
  <si>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</si>
  <si>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</si>
  <si>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</si>
  <si>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</si>
  <si>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</si>
  <si>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</si>
  <si>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</si>
  <si>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</si>
  <si>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</si>
  <si>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</si>
  <si>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</si>
  <si>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</si>
  <si>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</si>
  <si>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</si>
  <si>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</si>
  <si>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</si>
  <si>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</si>
  <si>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</si>
  <si>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</si>
  <si>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</si>
  <si>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</si>
  <si>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</si>
  <si>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</si>
  <si>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</si>
  <si>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</si>
  <si>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</si>
  <si>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</si>
  <si>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</si>
  <si>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</si>
  <si>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</si>
  <si>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</si>
  <si>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</si>
  <si>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</si>
  <si>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</si>
  <si>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</si>
  <si>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</si>
  <si>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</si>
  <si>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</si>
  <si>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</si>
  <si>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</si>
  <si>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</si>
  <si>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</si>
  <si>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</si>
  <si>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</si>
  <si>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</si>
  <si>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</si>
  <si>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</si>
  <si>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</si>
  <si>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</si>
  <si>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</si>
  <si>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</si>
  <si>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</si>
  <si>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</si>
  <si>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</si>
  <si>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</si>
  <si>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</si>
  <si>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</si>
  <si>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</si>
  <si>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</si>
  <si>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</si>
  <si>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</si>
  <si>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</si>
  <si>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</si>
  <si>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</si>
  <si>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</si>
  <si>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</si>
  <si>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</si>
  <si>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</si>
  <si>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</si>
  <si>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</si>
  <si>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</si>
  <si>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</si>
  <si>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</si>
  <si>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</si>
  <si>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</si>
  <si>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</si>
  <si>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</si>
  <si>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</si>
  <si>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</si>
  <si>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</si>
  <si>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</si>
  <si>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</si>
  <si>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</si>
  <si>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</si>
  <si>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</si>
  <si>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</si>
  <si>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</si>
  <si>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</si>
  <si>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</si>
  <si>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</si>
  <si>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</si>
  <si>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</si>
  <si>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</si>
  <si>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</si>
  <si>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</si>
  <si>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</si>
  <si>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</si>
  <si>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</si>
  <si>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</si>
  <si>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</si>
  <si>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</si>
  <si>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</si>
  <si>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</si>
  <si>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</si>
  <si>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</si>
  <si>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</si>
  <si>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</si>
  <si>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</si>
  <si>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</si>
  <si>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</si>
  <si>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</si>
  <si>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</si>
  <si>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</si>
  <si>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</si>
  <si>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</si>
  <si>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</si>
  <si>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</si>
  <si>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</si>
  <si>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</si>
  <si>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</si>
  <si>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</si>
  <si>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</si>
  <si>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</si>
  <si>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</si>
  <si>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</si>
  <si>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</si>
  <si>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</si>
  <si>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</si>
  <si>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</si>
  <si>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</si>
  <si>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</si>
  <si>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</si>
  <si>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</si>
  <si>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</si>
  <si>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</si>
  <si>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</si>
  <si>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</si>
  <si>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</si>
  <si>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</si>
  <si>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</si>
  <si>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</si>
  <si>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</si>
  <si>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</si>
  <si>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</si>
  <si>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</si>
  <si>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</si>
  <si>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</si>
  <si>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</si>
  <si>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</si>
  <si>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</si>
  <si>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</si>
  <si>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</si>
  <si>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</si>
  <si>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</si>
  <si>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</si>
  <si>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</si>
  <si>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</si>
  <si>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</si>
  <si>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</si>
  <si>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</si>
  <si>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</si>
  <si>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</si>
  <si>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</si>
  <si>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</si>
  <si>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</si>
  <si>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</si>
  <si>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</si>
  <si>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</si>
  <si>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</si>
  <si>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</si>
  <si>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</si>
  <si>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</si>
  <si>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</si>
  <si>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</si>
  <si>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</si>
  <si>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</si>
  <si>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</si>
  <si>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</si>
  <si>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</si>
  <si>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</si>
  <si>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</si>
  <si>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</si>
  <si>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</si>
  <si>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</si>
  <si>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</si>
  <si>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</si>
  <si>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</si>
  <si>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</si>
  <si>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</si>
  <si>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</si>
  <si>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</si>
  <si>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</si>
  <si>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</si>
  <si>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</si>
  <si>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</si>
  <si>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</si>
  <si>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</si>
  <si>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</si>
  <si>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</si>
  <si>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</si>
  <si>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</si>
  <si>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</si>
  <si>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</si>
  <si>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</si>
  <si>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</si>
  <si>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</si>
  <si>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</si>
  <si>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</si>
  <si>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</si>
  <si>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</si>
  <si>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</si>
  <si>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</si>
  <si>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</si>
  <si>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</si>
  <si>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</si>
  <si>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</si>
  <si>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</si>
  <si>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</si>
  <si>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</si>
  <si>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</si>
  <si>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</si>
  <si>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</si>
  <si>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</si>
  <si>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</si>
  <si>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</si>
  <si>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</si>
  <si>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</si>
  <si>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</si>
  <si>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</si>
  <si>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</si>
  <si>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</si>
  <si>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</si>
  <si>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</si>
  <si>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</si>
  <si>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</si>
  <si>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</si>
  <si>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</si>
  <si>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</si>
  <si>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</si>
  <si>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</si>
  <si>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</si>
  <si>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</si>
  <si>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</si>
  <si>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</si>
  <si>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</si>
  <si>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</si>
  <si>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</si>
  <si>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</si>
  <si>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</si>
  <si>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</si>
  <si>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</si>
  <si>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</si>
  <si>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</si>
  <si>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</si>
  <si>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</si>
  <si>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</si>
  <si>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</si>
  <si>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</si>
  <si>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</si>
  <si>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</si>
  <si>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</si>
  <si>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</si>
  <si>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</si>
  <si>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</si>
  <si>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</si>
  <si>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</si>
  <si>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</si>
  <si>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</si>
  <si>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</si>
  <si>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</si>
  <si>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</si>
  <si>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</si>
  <si>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</si>
  <si>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</si>
  <si>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</si>
  <si>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</si>
  <si>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</si>
  <si>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</si>
  <si>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</si>
  <si>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</si>
  <si>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</si>
  <si>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</si>
  <si>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</si>
  <si>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</si>
  <si>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</si>
  <si>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</si>
  <si>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</si>
  <si>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</si>
  <si>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</si>
  <si>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</si>
  <si>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</si>
  <si>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</si>
  <si>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</si>
  <si>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</si>
  <si>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</si>
  <si>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</si>
  <si>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</si>
  <si>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</si>
  <si>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</si>
  <si>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</si>
  <si>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</si>
  <si>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</si>
  <si>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</si>
  <si>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</si>
  <si>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</si>
  <si>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</si>
  <si>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</si>
  <si>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</si>
  <si>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</si>
  <si>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</si>
  <si>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</si>
  <si>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</si>
  <si>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</si>
  <si>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</si>
  <si>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</si>
  <si>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</si>
  <si>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</si>
  <si>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</si>
  <si>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</si>
  <si>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</si>
  <si>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</si>
  <si>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</si>
  <si>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</si>
  <si>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</si>
  <si>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</si>
  <si>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</si>
  <si>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</si>
  <si>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</si>
  <si>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</si>
  <si>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</si>
  <si>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</si>
  <si>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</si>
  <si>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</si>
  <si>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</si>
  <si>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</si>
  <si>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</si>
  <si>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</si>
  <si>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</si>
  <si>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</si>
  <si>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</si>
  <si>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</si>
  <si>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</si>
  <si>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</si>
  <si>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</si>
  <si>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</si>
  <si>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</si>
  <si>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</si>
  <si>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</si>
  <si>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</si>
  <si>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</si>
  <si>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</si>
  <si>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</si>
  <si>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</si>
  <si>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</si>
  <si>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</si>
  <si>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</si>
  <si>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</si>
  <si>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</si>
  <si>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</si>
  <si>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</si>
  <si>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</si>
  <si>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</si>
  <si>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</si>
  <si>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</si>
  <si>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</si>
  <si>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</si>
  <si>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</si>
  <si>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</si>
  <si>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</si>
  <si>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</si>
  <si>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</si>
  <si>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</si>
  <si>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</si>
  <si>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</si>
  <si>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</si>
  <si>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</si>
  <si>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</si>
  <si>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</si>
  <si>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</si>
  <si>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</si>
  <si>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</si>
  <si>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</si>
  <si>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</si>
  <si>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</si>
  <si>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</si>
  <si>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</si>
  <si>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</si>
  <si>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</si>
  <si>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</si>
  <si>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</si>
  <si>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</si>
  <si>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</si>
  <si>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</si>
  <si>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</si>
  <si>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</si>
  <si>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</si>
  <si>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</si>
  <si>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</si>
  <si>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</si>
  <si>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</si>
  <si>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</si>
  <si>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</si>
  <si>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</si>
  <si>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</si>
  <si>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</si>
  <si>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</si>
  <si>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</si>
  <si>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</si>
  <si>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</si>
  <si>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</si>
  <si>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</si>
  <si>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</si>
  <si>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</si>
  <si>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</si>
  <si>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</si>
  <si>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</si>
  <si>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</si>
  <si>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</si>
  <si>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</si>
  <si>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</si>
  <si>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</si>
  <si>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</si>
  <si>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</si>
  <si>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</si>
  <si>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</si>
  <si>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</si>
  <si>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</si>
  <si>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</si>
  <si>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</si>
  <si>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</si>
  <si>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</si>
  <si>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</si>
  <si>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</si>
  <si>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</si>
  <si>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</si>
  <si>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</si>
  <si>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</si>
  <si>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</si>
  <si>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</si>
  <si>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</si>
  <si>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</si>
  <si>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</si>
  <si>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</si>
  <si>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</si>
  <si>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</si>
  <si>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</si>
  <si>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</si>
  <si>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</si>
  <si>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</si>
  <si>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</si>
  <si>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</si>
  <si>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</si>
  <si>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</si>
  <si>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</si>
  <si>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</si>
  <si>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</si>
  <si>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</si>
  <si>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</si>
  <si>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</si>
  <si>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</si>
  <si>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</si>
  <si>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</si>
  <si>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</si>
  <si>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</si>
  <si>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</si>
  <si>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</si>
  <si>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</si>
  <si>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</si>
  <si>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</si>
  <si>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</si>
  <si>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</si>
  <si>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</si>
  <si>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</si>
  <si>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</si>
  <si>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</si>
  <si>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</si>
  <si>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</si>
  <si>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</si>
  <si>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</si>
  <si>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</si>
  <si>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</si>
  <si>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</si>
  <si>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</si>
  <si>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</si>
  <si>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</si>
  <si>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</si>
  <si>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</si>
  <si>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</si>
  <si>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</si>
  <si>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</si>
  <si>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</si>
  <si>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</si>
  <si>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</si>
  <si>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</si>
  <si>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</si>
  <si>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</si>
  <si>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</si>
  <si>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</si>
  <si>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</si>
  <si>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</si>
  <si>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</si>
  <si>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</si>
  <si>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</si>
  <si>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</si>
  <si>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</si>
  <si>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</si>
  <si>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</si>
  <si>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</si>
  <si>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</si>
  <si>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</si>
  <si>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</si>
  <si>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</si>
  <si>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</si>
  <si>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</si>
  <si>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</si>
  <si>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</si>
  <si>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</si>
  <si>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</si>
  <si>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</si>
  <si>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</si>
  <si>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</si>
  <si>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</si>
  <si>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</si>
  <si>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</si>
  <si>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</si>
  <si>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</si>
  <si>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</si>
  <si>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</si>
  <si>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</si>
  <si>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</si>
  <si>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</si>
  <si>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</si>
  <si>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</si>
  <si>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</si>
  <si>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</si>
  <si>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</si>
  <si>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</si>
  <si>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</si>
  <si>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</si>
  <si>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</si>
  <si>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</si>
  <si>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</si>
  <si>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</si>
  <si>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</si>
  <si>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</si>
  <si>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</si>
  <si>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</si>
  <si>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</si>
  <si>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</si>
  <si>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</si>
  <si>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</si>
  <si>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</si>
  <si>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</si>
  <si>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</si>
  <si>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</si>
  <si>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</si>
  <si>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</si>
  <si>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</si>
  <si>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</si>
  <si>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</si>
  <si>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</si>
  <si>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</si>
  <si>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</si>
  <si>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</si>
  <si>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</si>
  <si>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</si>
  <si>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</si>
  <si>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</si>
  <si>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</si>
  <si>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</si>
  <si>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</si>
  <si>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</si>
  <si>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</si>
  <si>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</si>
  <si>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</si>
  <si>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</si>
  <si>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</si>
  <si>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</si>
  <si>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</si>
  <si>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</si>
  <si>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</si>
  <si>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</si>
  <si>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</si>
  <si>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</si>
  <si>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</si>
  <si>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</si>
  <si>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</si>
  <si>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</si>
  <si>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</si>
  <si>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</si>
  <si>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</si>
  <si>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</si>
  <si>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</si>
  <si>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</si>
  <si>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</si>
  <si>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</si>
  <si>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</si>
  <si>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</si>
  <si>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</si>
  <si>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</si>
  <si>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</si>
  <si>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</si>
  <si>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</si>
  <si>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</si>
  <si>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</si>
  <si>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</si>
  <si>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</si>
  <si>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</si>
  <si>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</si>
  <si>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</si>
  <si>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</si>
  <si>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</si>
  <si>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</si>
  <si>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</si>
  <si>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</si>
  <si>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</si>
  <si>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</si>
  <si>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</si>
  <si>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</si>
  <si>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</si>
  <si>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</si>
  <si>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</si>
  <si>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</si>
  <si>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</si>
  <si>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</si>
  <si>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</si>
  <si>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</si>
  <si>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</si>
  <si>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</si>
  <si>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</si>
  <si>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</si>
  <si>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</si>
  <si>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</si>
  <si>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</si>
  <si>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</si>
  <si>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</si>
  <si>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</si>
  <si>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</si>
  <si>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</si>
  <si>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</si>
  <si>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</si>
  <si>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</si>
  <si>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</si>
  <si>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</si>
  <si>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</si>
  <si>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</si>
  <si>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</si>
  <si>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</si>
  <si>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</si>
  <si>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</si>
  <si>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</si>
  <si>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</si>
  <si>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</si>
  <si>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</si>
  <si>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</si>
  <si>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</si>
  <si>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</si>
  <si>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</si>
  <si>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</si>
  <si>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</si>
  <si>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</si>
  <si>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</si>
  <si>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</si>
  <si>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</si>
  <si>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</si>
  <si>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</si>
  <si>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</si>
  <si>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</si>
  <si>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</si>
  <si>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</si>
  <si>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</si>
  <si>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</si>
  <si>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</si>
  <si>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</si>
  <si>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</si>
  <si>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</si>
  <si>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</si>
  <si>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</si>
  <si>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</si>
  <si>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</si>
  <si>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</si>
  <si>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</si>
  <si>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</si>
  <si>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</si>
  <si>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</si>
  <si>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</si>
  <si>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</si>
  <si>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</si>
  <si>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</si>
  <si>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</si>
  <si>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</si>
  <si>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</si>
  <si>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</si>
  <si>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</si>
  <si>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</si>
  <si>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</si>
  <si>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</si>
  <si>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</si>
  <si>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</si>
  <si>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</si>
  <si>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</si>
  <si>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</si>
  <si>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</si>
  <si>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</si>
  <si>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</si>
  <si>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</si>
  <si>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</si>
  <si>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</si>
  <si>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</si>
  <si>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</si>
  <si>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</si>
  <si>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</si>
  <si>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</si>
  <si>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</si>
  <si>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</si>
  <si>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</si>
  <si>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</si>
  <si>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</si>
  <si>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</si>
  <si>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</si>
  <si>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</si>
  <si>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</si>
  <si>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</si>
  <si>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</si>
  <si>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</si>
  <si>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</si>
  <si>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</si>
  <si>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</si>
  <si>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</si>
  <si>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</si>
  <si>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</si>
  <si>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</si>
  <si>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</si>
  <si>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</si>
  <si>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</si>
  <si>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</si>
  <si>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</si>
  <si>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</si>
  <si>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</si>
  <si>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</si>
  <si>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</si>
  <si>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</si>
  <si>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</si>
  <si>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</si>
  <si>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</si>
  <si>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</si>
  <si>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</si>
  <si>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</si>
  <si>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</si>
  <si>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</si>
  <si>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</si>
  <si>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</si>
  <si>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</si>
  <si>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</si>
  <si>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</si>
  <si>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</si>
  <si>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</si>
  <si>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</si>
  <si>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</si>
  <si>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</si>
  <si>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</si>
  <si>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</si>
  <si>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</si>
  <si>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</si>
  <si>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</si>
  <si>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</si>
  <si>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</si>
  <si>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</si>
  <si>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</si>
  <si>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</si>
  <si>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</si>
  <si>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</si>
  <si>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</si>
  <si>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</si>
  <si>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</si>
  <si>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</si>
  <si>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</si>
  <si>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</si>
  <si>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</si>
  <si>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</si>
  <si>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</si>
  <si>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</si>
  <si>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</si>
  <si>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</si>
  <si>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</si>
  <si>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</si>
  <si>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</si>
  <si>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</si>
  <si>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</si>
  <si>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</si>
  <si>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</si>
  <si>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</si>
  <si>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</si>
  <si>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</si>
  <si>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</si>
  <si>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</si>
  <si>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</si>
  <si>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</si>
  <si>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</si>
  <si>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</si>
  <si>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</si>
  <si>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</si>
  <si>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</si>
  <si>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</si>
  <si>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</si>
  <si>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</si>
  <si>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</si>
  <si>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</si>
  <si>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</si>
  <si>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</si>
  <si>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</si>
  <si>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</si>
  <si>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</si>
  <si>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</si>
  <si>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</si>
  <si>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</si>
  <si>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</si>
  <si>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</si>
  <si>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</si>
  <si>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</si>
  <si>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</si>
  <si>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</si>
  <si>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</si>
  <si>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</si>
  <si>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</si>
  <si>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</si>
  <si>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</si>
  <si>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</si>
  <si>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</si>
  <si>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</si>
  <si>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</si>
  <si>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</si>
  <si>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</si>
  <si>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</si>
  <si>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</si>
  <si>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</si>
  <si>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</si>
  <si>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</si>
  <si>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</si>
  <si>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</si>
  <si>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</si>
  <si>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</si>
  <si>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</si>
  <si>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</si>
  <si>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</si>
  <si>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</si>
  <si>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</si>
  <si>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</si>
  <si>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</si>
  <si>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</si>
  <si>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</si>
  <si>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</si>
  <si>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</si>
  <si>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</si>
  <si>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</si>
  <si>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</si>
  <si>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</si>
  <si>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</si>
  <si>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</si>
  <si>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</si>
  <si>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</si>
  <si>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</si>
  <si>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</si>
  <si>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</si>
  <si>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</si>
  <si>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</si>
  <si>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</si>
  <si>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</si>
  <si>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</si>
  <si>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</si>
  <si>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</si>
  <si>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</si>
  <si>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</si>
  <si>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</si>
  <si>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</si>
  <si>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</si>
  <si>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</si>
  <si>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</si>
  <si>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</si>
  <si>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</si>
  <si>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</si>
  <si>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</si>
  <si>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</si>
  <si>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</si>
  <si>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</si>
  <si>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</si>
  <si>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</si>
  <si>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</si>
  <si>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</si>
  <si>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</si>
  <si>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</si>
  <si>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</si>
  <si>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</si>
  <si>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</si>
  <si>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</si>
  <si>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</si>
  <si>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</si>
  <si>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</si>
  <si>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</si>
  <si>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</si>
  <si>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</si>
  <si>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</si>
  <si>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</si>
  <si>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</si>
  <si>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</si>
  <si>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</si>
  <si>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</si>
  <si>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</si>
  <si>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</si>
  <si>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</si>
  <si>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</si>
  <si>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</si>
  <si>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</si>
  <si>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</si>
  <si>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</si>
  <si>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</si>
  <si>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</si>
  <si>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</si>
  <si>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</si>
  <si>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</si>
  <si>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</si>
  <si>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</si>
  <si>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</si>
  <si>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</si>
  <si>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</si>
  <si>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</si>
  <si>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</si>
  <si>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</si>
  <si>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</si>
  <si>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</si>
  <si>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</si>
  <si>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</si>
  <si>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</si>
  <si>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</si>
  <si>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</si>
  <si>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</si>
  <si>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</si>
  <si>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</si>
  <si>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</si>
  <si>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</si>
  <si>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</si>
  <si>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</si>
  <si>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</si>
  <si>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</si>
  <si>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</si>
  <si>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</si>
  <si>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</si>
  <si>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</si>
  <si>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</si>
  <si>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</si>
  <si>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</si>
  <si>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</si>
  <si>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</si>
  <si>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</si>
  <si>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</si>
  <si>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</si>
  <si>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</si>
  <si>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</si>
  <si>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</si>
  <si>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</si>
  <si>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</si>
  <si>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</si>
  <si>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</si>
  <si>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</si>
  <si>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</si>
  <si>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</si>
  <si>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</si>
  <si>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</si>
  <si>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</si>
  <si>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</si>
  <si>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</si>
  <si>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</si>
  <si>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</si>
  <si>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</si>
  <si>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</si>
  <si>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</si>
  <si>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</si>
  <si>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</si>
  <si>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</si>
  <si>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</si>
  <si>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</si>
  <si>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</si>
  <si>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</si>
  <si>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</si>
  <si>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</si>
  <si>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</si>
  <si>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</si>
  <si>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</si>
  <si>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</si>
  <si>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</si>
  <si>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</si>
  <si>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</si>
  <si>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</si>
  <si>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</si>
  <si>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</si>
  <si>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</si>
  <si>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</si>
  <si>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</si>
  <si>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</si>
  <si>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</si>
  <si>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</si>
  <si>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</si>
  <si>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</si>
  <si>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</si>
  <si>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</si>
  <si>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</si>
  <si>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</si>
  <si>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</si>
  <si>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</si>
  <si>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</si>
  <si>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</si>
  <si>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</si>
  <si>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</si>
  <si>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</si>
  <si>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</si>
  <si>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</si>
  <si>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</si>
  <si>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</si>
  <si>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</si>
  <si>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</si>
  <si>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</si>
  <si>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</si>
  <si>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</si>
  <si>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</si>
  <si>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</si>
  <si>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</si>
  <si>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</si>
  <si>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</si>
  <si>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</si>
  <si>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</si>
  <si>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</si>
  <si>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</si>
  <si>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</si>
  <si>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</si>
  <si>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</si>
  <si>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</si>
  <si>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</si>
  <si>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</si>
  <si>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</si>
  <si>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</si>
  <si>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</si>
  <si>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</si>
  <si>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</si>
  <si>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</si>
  <si>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</si>
  <si>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</si>
  <si>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</si>
  <si>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</si>
  <si>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</si>
  <si>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</si>
  <si>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</si>
  <si>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</si>
  <si>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</si>
  <si>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</si>
  <si>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</si>
  <si>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</si>
  <si>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</si>
  <si>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</si>
  <si>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</si>
  <si>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</si>
  <si>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</si>
  <si>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</si>
  <si>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</si>
  <si>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</si>
  <si>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</si>
  <si>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</si>
  <si>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</si>
  <si>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</si>
  <si>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</si>
  <si>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</si>
  <si>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</si>
  <si>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</si>
  <si>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</si>
  <si>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</si>
  <si>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</si>
  <si>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</si>
  <si>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</si>
  <si>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</si>
  <si>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</si>
  <si>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</si>
  <si>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</si>
  <si>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</si>
  <si>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</si>
  <si>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</si>
  <si>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</si>
  <si>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</si>
  <si>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</si>
  <si>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</si>
  <si>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</si>
  <si>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</si>
  <si>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</si>
  <si>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</si>
  <si>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</si>
  <si>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</si>
  <si>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</si>
  <si>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</si>
  <si>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</si>
  <si>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</si>
  <si>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</si>
  <si>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</si>
  <si>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</si>
  <si>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</si>
  <si>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</si>
  <si>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</si>
  <si>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</si>
  <si>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</si>
  <si>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</si>
  <si>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</si>
  <si>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</si>
  <si>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</si>
  <si>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</si>
  <si>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</si>
  <si>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</si>
  <si>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</si>
  <si>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</si>
  <si>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</si>
  <si>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</si>
  <si>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</si>
  <si>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</si>
  <si>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</si>
  <si>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</si>
  <si>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</si>
  <si>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</si>
  <si>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</si>
  <si>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</si>
  <si>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</si>
  <si>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</si>
  <si>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</si>
  <si>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</si>
  <si>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</si>
  <si>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</si>
  <si>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</si>
  <si>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</si>
  <si>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</si>
  <si>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</si>
  <si>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</si>
  <si>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</si>
  <si>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</si>
  <si>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</si>
  <si>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</si>
  <si>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</si>
  <si>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</si>
  <si>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</si>
  <si>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</si>
  <si>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</si>
  <si>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</si>
  <si>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</si>
  <si>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</si>
  <si>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</si>
  <si>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</si>
  <si>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</si>
  <si>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</si>
  <si>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</si>
  <si>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</si>
  <si>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</si>
  <si>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</si>
  <si>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</si>
  <si>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</si>
  <si>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</si>
  <si>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</si>
  <si>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</si>
  <si>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</si>
  <si>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</si>
  <si>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</si>
  <si>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</si>
  <si>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</si>
  <si>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</si>
  <si>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</si>
  <si>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</si>
  <si>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</si>
  <si>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</si>
  <si>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</si>
  <si>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</si>
  <si>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</si>
  <si>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</si>
  <si>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</si>
  <si>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</si>
  <si>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</si>
  <si>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</si>
  <si>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</si>
  <si>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</si>
  <si>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</si>
  <si>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</si>
  <si>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</si>
  <si>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</si>
  <si>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</si>
  <si>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</si>
  <si>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</si>
  <si>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</si>
  <si>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</si>
  <si>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</si>
  <si>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</si>
  <si>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</si>
  <si>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</si>
  <si>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</si>
  <si>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</si>
  <si>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</si>
  <si>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</si>
  <si>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</si>
  <si>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</si>
  <si>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</si>
  <si>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</si>
  <si>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</si>
  <si>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</si>
  <si>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</si>
  <si>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</si>
  <si>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</si>
  <si>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</si>
  <si>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</si>
  <si>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</si>
  <si>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</si>
  <si>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</si>
  <si>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</si>
  <si>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</si>
  <si>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</si>
  <si>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</si>
  <si>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</si>
  <si>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</si>
  <si>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</si>
  <si>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</si>
  <si>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</si>
  <si>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</si>
  <si>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</si>
  <si>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</si>
  <si>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</si>
  <si>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</si>
  <si>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</si>
  <si>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</si>
  <si>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</si>
  <si>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</si>
  <si>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</si>
  <si>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</si>
  <si>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</si>
  <si>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</si>
  <si>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</si>
  <si>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</si>
  <si>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</si>
  <si>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</si>
  <si>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</si>
  <si>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</si>
  <si>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</si>
  <si>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</si>
  <si>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</si>
  <si>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</si>
  <si>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</si>
  <si>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</si>
  <si>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</si>
  <si>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</si>
  <si>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</si>
  <si>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</si>
  <si>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</si>
  <si>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</si>
  <si>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</si>
  <si>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</si>
  <si>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</si>
  <si>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</si>
  <si>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</si>
  <si>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</si>
  <si>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</si>
  <si>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</si>
  <si>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</si>
  <si>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</si>
  <si>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</si>
  <si>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</si>
  <si>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</si>
  <si>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</si>
  <si>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</si>
  <si>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</si>
  <si>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</si>
  <si>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</si>
  <si>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</si>
  <si>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</si>
  <si>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</si>
  <si>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</si>
  <si>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</si>
  <si>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</si>
  <si>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</si>
  <si>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</si>
  <si>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</si>
  <si>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</si>
  <si>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</si>
  <si>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</si>
  <si>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</si>
  <si>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</si>
  <si>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</si>
  <si>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</si>
  <si>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</si>
  <si>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</si>
  <si>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</si>
  <si>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</si>
  <si>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</si>
  <si>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</si>
  <si>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</si>
  <si>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</si>
  <si>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</si>
  <si>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</si>
  <si>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</si>
  <si>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</si>
  <si>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</si>
  <si>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</si>
  <si>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</si>
  <si>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</si>
  <si>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</si>
  <si>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</si>
  <si>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</si>
  <si>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</si>
  <si>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</si>
  <si>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</si>
  <si>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</si>
  <si>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</si>
  <si>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</si>
  <si>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</si>
  <si>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</si>
  <si>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</si>
  <si>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</si>
  <si>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</si>
  <si>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</si>
  <si>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</si>
  <si>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</si>
  <si>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</si>
  <si>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</si>
  <si>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</si>
  <si>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</si>
  <si>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</si>
  <si>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</si>
  <si>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</si>
  <si>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</si>
  <si>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</si>
  <si>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</si>
  <si>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</si>
  <si>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</si>
  <si>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</si>
  <si>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</si>
  <si>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</si>
  <si>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</si>
  <si>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</si>
  <si>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</si>
  <si>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</si>
  <si>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</si>
  <si>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</si>
  <si>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</si>
  <si>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</si>
  <si>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</si>
  <si>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</si>
  <si>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</si>
  <si>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</si>
  <si>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</si>
  <si>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</si>
  <si>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</si>
  <si>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</si>
  <si>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</si>
  <si>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</si>
  <si>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</si>
  <si>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</si>
  <si>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</si>
  <si>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</si>
  <si>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</si>
  <si>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</si>
  <si>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</si>
  <si>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</si>
  <si>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</si>
  <si>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</si>
  <si>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</si>
  <si>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</si>
  <si>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</si>
  <si>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</si>
  <si>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</si>
  <si>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</si>
  <si>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</si>
  <si>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</si>
  <si>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</si>
  <si>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</si>
  <si>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</si>
  <si>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</si>
  <si>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</si>
  <si>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</si>
  <si>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</si>
  <si>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</si>
  <si>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</si>
  <si>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</si>
  <si>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</si>
  <si>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</si>
  <si>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</si>
  <si>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</si>
  <si>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</si>
  <si>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</si>
  <si>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</si>
  <si>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</si>
  <si>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</si>
  <si>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</si>
  <si>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</si>
  <si>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</si>
  <si>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</si>
  <si>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</si>
  <si>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</si>
  <si>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</si>
  <si>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</si>
  <si>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</si>
  <si>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</si>
  <si>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</si>
  <si>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</si>
  <si>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</si>
  <si>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</si>
  <si>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</si>
  <si>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</si>
  <si>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</si>
  <si>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</si>
  <si>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</si>
  <si>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</si>
  <si>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</si>
  <si>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</si>
  <si>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</si>
  <si>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</si>
  <si>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</si>
  <si>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</si>
  <si>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</si>
  <si>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</si>
  <si>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</si>
  <si>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</si>
  <si>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</si>
  <si>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</si>
  <si>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</si>
  <si>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</si>
  <si>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</si>
  <si>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</si>
  <si>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</si>
  <si>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</si>
  <si>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</si>
  <si>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</si>
  <si>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</si>
  <si>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</si>
  <si>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</si>
  <si>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</si>
  <si>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</si>
  <si>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</si>
  <si>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</si>
  <si>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</si>
  <si>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</si>
  <si>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</si>
  <si>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</si>
  <si>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</si>
  <si>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</si>
  <si>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</si>
  <si>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</si>
  <si>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</si>
  <si>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</si>
  <si>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</si>
  <si>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</si>
  <si>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</si>
  <si>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</si>
  <si>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</si>
  <si>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</si>
  <si>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</si>
  <si>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</si>
  <si>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</si>
  <si>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</si>
  <si>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</si>
  <si>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</si>
  <si>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</si>
  <si>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</si>
  <si>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</si>
  <si>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</si>
  <si>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</si>
  <si>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</si>
  <si>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</si>
  <si>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</si>
  <si>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</si>
  <si>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</si>
  <si>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</si>
  <si>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</si>
  <si>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</si>
  <si>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</si>
  <si>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</si>
  <si>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</si>
  <si>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</si>
  <si>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</si>
  <si>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</si>
  <si>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</si>
  <si>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</si>
  <si>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</si>
  <si>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</si>
  <si>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</si>
  <si>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</si>
  <si>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</si>
  <si>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</si>
  <si>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</si>
  <si>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</si>
  <si>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</si>
  <si>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</si>
  <si>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</si>
  <si>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</si>
  <si>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</si>
  <si>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</si>
  <si>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</si>
  <si>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</si>
  <si>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</si>
  <si>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</si>
  <si>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</si>
  <si>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</si>
  <si>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</si>
  <si>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</si>
  <si>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</si>
  <si>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</si>
  <si>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</si>
  <si>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</si>
  <si>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</si>
  <si>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</si>
  <si>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</si>
  <si>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</si>
  <si>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</si>
  <si>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</si>
  <si>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</si>
  <si>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</si>
  <si>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</si>
  <si>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</si>
  <si>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</si>
  <si>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</si>
  <si>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</si>
  <si>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</si>
  <si>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</si>
  <si>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</si>
  <si>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</si>
  <si>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</si>
  <si>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</si>
  <si>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</si>
  <si>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</si>
  <si>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</si>
  <si>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</si>
  <si>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</si>
  <si>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</si>
  <si>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</si>
  <si>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</si>
  <si>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</si>
  <si>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</si>
  <si>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</si>
  <si>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</si>
  <si>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</si>
  <si>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</si>
  <si>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</si>
  <si>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</si>
  <si>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</si>
  <si>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</si>
  <si>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</si>
  <si>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</si>
  <si>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</si>
  <si>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</si>
  <si>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</si>
  <si>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</si>
  <si>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</si>
  <si>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</si>
  <si>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</si>
  <si>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</si>
  <si>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</si>
  <si>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</si>
  <si>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</si>
  <si>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</si>
  <si>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</si>
  <si>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</si>
  <si>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</si>
  <si>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</si>
  <si>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</si>
  <si>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</si>
  <si>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</si>
  <si>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</si>
  <si>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</si>
  <si>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</si>
  <si>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</si>
  <si>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</si>
  <si>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</si>
  <si>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</si>
  <si>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</si>
  <si>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</si>
  <si>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</si>
  <si>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</si>
  <si>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</si>
  <si>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</si>
  <si>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</si>
  <si>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</si>
  <si>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</si>
  <si>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</si>
  <si>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</si>
  <si>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</si>
  <si>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</si>
  <si>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</si>
  <si>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</si>
  <si>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</si>
  <si>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</si>
  <si>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</si>
  <si>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</si>
  <si>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</si>
  <si>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</si>
  <si>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</si>
  <si>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</si>
  <si>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</si>
  <si>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</si>
  <si>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</si>
  <si>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</si>
  <si>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</si>
  <si>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</si>
  <si>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</si>
  <si>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</si>
  <si>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</si>
  <si>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</si>
  <si>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</si>
  <si>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</si>
  <si>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</si>
  <si>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</si>
  <si>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</si>
  <si>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</si>
  <si>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</si>
  <si>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</si>
  <si>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</si>
  <si>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</si>
  <si>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</si>
  <si>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</si>
  <si>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</si>
  <si>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</si>
  <si>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</si>
  <si>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</si>
  <si>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</si>
  <si>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</si>
  <si>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</si>
  <si>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</si>
  <si>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</si>
  <si>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</si>
  <si>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</si>
  <si>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</si>
  <si>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</si>
  <si>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</si>
  <si>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</si>
  <si>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</si>
  <si>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</si>
  <si>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</si>
  <si>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</si>
  <si>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</si>
  <si>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</si>
  <si>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</si>
  <si>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</si>
  <si>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</si>
  <si>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</si>
  <si>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</si>
  <si>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</si>
  <si>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</si>
  <si>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</si>
  <si>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</si>
  <si>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</si>
  <si>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</si>
  <si>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</si>
  <si>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</si>
  <si>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</si>
  <si>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</si>
  <si>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</si>
  <si>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</si>
  <si>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</si>
  <si>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</si>
  <si>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</si>
  <si>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</si>
  <si>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</si>
  <si>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</si>
  <si>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</si>
  <si>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</si>
  <si>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</si>
  <si>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</si>
  <si>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</si>
  <si>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</si>
  <si>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</si>
  <si>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</si>
  <si>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</si>
  <si>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</si>
  <si>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</si>
  <si>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</si>
  <si>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</si>
  <si>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</si>
  <si>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</si>
  <si>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</si>
  <si>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</si>
  <si>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</si>
  <si>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</si>
  <si>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</si>
  <si>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</si>
  <si>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</si>
  <si>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</si>
  <si>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</si>
  <si>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</si>
  <si>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</si>
  <si>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</si>
  <si>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</si>
  <si>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</si>
  <si>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</si>
  <si>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</si>
  <si>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</si>
  <si>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</si>
  <si>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</si>
  <si>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</si>
  <si>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</si>
  <si>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</si>
  <si>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</si>
  <si>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</si>
  <si>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</si>
  <si>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</si>
  <si>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</si>
  <si>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</si>
  <si>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</si>
  <si>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</si>
  <si>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</si>
  <si>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</si>
  <si>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</si>
  <si>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</si>
  <si>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</si>
  <si>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</si>
  <si>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</si>
  <si>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</si>
  <si>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</si>
  <si>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</si>
  <si>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</si>
  <si>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</si>
  <si>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</si>
  <si>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</si>
  <si>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</si>
  <si>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</si>
  <si>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</si>
  <si>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</si>
  <si>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</si>
  <si>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</si>
  <si>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</si>
  <si>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</si>
  <si>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</si>
  <si>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</si>
  <si>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</si>
  <si>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</si>
  <si>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</si>
  <si>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</si>
  <si>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</si>
  <si>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</si>
  <si>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</si>
  <si>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</si>
  <si>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</si>
  <si>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</si>
  <si>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</si>
  <si>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</si>
  <si>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</si>
  <si>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</si>
  <si>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</si>
  <si>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</si>
  <si>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</si>
  <si>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</si>
  <si>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</si>
  <si>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</si>
  <si>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</si>
  <si>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</si>
  <si>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</si>
  <si>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</si>
  <si>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</si>
  <si>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</si>
  <si>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</si>
  <si>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</si>
  <si>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</si>
  <si>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</si>
  <si>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</si>
  <si>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</si>
  <si>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</si>
  <si>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</si>
  <si>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</si>
  <si>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</si>
  <si>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</si>
  <si>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</si>
  <si>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</si>
  <si>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</si>
  <si>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</si>
  <si>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</si>
  <si>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</si>
  <si>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</si>
  <si>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</si>
  <si>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</si>
  <si>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</si>
  <si>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</si>
  <si>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</si>
  <si>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</si>
  <si>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</si>
  <si>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</si>
  <si>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</si>
  <si>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</si>
  <si>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</si>
  <si>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</si>
  <si>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</si>
  <si>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</si>
  <si>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</si>
  <si>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</si>
  <si>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</si>
  <si>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</si>
  <si>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</si>
  <si>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</si>
  <si>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</si>
  <si>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</si>
  <si>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</si>
  <si>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</si>
  <si>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</si>
  <si>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</si>
  <si>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</si>
  <si>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</si>
  <si>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</si>
  <si>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</si>
  <si>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</si>
  <si>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</si>
  <si>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</si>
  <si>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</si>
  <si>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</si>
  <si>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</si>
  <si>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</si>
  <si>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</si>
  <si>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</si>
  <si>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</si>
  <si>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</si>
  <si>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</si>
  <si>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</si>
  <si>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</si>
  <si>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</si>
  <si>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</si>
  <si>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</si>
  <si>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</si>
  <si>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</si>
  <si>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</si>
  <si>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</si>
  <si>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</si>
  <si>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</si>
  <si>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</si>
  <si>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</si>
  <si>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</si>
  <si>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</si>
  <si>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</si>
  <si>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</si>
  <si>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</si>
  <si>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</si>
  <si>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</si>
  <si>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</si>
  <si>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</si>
  <si>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</si>
  <si>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</si>
  <si>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</si>
  <si>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</si>
  <si>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</si>
  <si>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</si>
  <si>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</si>
  <si>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</si>
  <si>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</si>
  <si>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</si>
  <si>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</si>
  <si>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</si>
  <si>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</si>
  <si>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</si>
  <si>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</si>
  <si>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</si>
  <si>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</si>
  <si>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</si>
  <si>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</si>
  <si>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</si>
  <si>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</si>
  <si>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</si>
  <si>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</si>
  <si>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</si>
  <si>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</si>
  <si>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</si>
  <si>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</si>
  <si>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</si>
  <si>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</si>
  <si>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</si>
  <si>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</si>
  <si>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</si>
  <si>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</si>
  <si>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</si>
  <si>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</si>
  <si>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</si>
  <si>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</si>
  <si>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</si>
  <si>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</si>
  <si>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</si>
  <si>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</si>
  <si>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</si>
  <si>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</si>
  <si>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</si>
  <si>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</si>
  <si>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</si>
  <si>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</si>
  <si>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</si>
  <si>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</si>
  <si>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</si>
  <si>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</si>
  <si>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</si>
  <si>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</si>
  <si>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</si>
  <si>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</si>
  <si>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</si>
  <si>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</si>
  <si>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</si>
  <si>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</si>
  <si>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</si>
  <si>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</si>
  <si>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</si>
  <si>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</si>
  <si>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</si>
  <si>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</si>
  <si>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</si>
  <si>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</si>
  <si>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</si>
  <si>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</si>
  <si>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</si>
  <si>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</si>
  <si>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</si>
  <si>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</si>
  <si>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</si>
  <si>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</si>
  <si>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</si>
  <si>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</si>
  <si>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</si>
  <si>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</si>
  <si>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</si>
  <si>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</si>
  <si>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</si>
  <si>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</si>
  <si>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</si>
  <si>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</si>
  <si>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</si>
  <si>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</si>
  <si>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</si>
  <si>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</si>
  <si>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</si>
  <si>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</si>
  <si>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</si>
  <si>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</si>
  <si>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</si>
  <si>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</si>
  <si>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</si>
  <si>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</si>
  <si>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</si>
  <si>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</si>
  <si>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</si>
  <si>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</si>
  <si>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</si>
  <si>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</si>
  <si>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</si>
  <si>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</si>
  <si>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</si>
  <si>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</si>
  <si>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</si>
  <si>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</si>
  <si>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</si>
  <si>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</si>
  <si>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</si>
  <si>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</si>
  <si>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</si>
  <si>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</si>
  <si>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</si>
  <si>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</si>
  <si>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</si>
  <si>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</si>
  <si>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</si>
  <si>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</si>
  <si>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</si>
  <si>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</si>
  <si>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</si>
  <si>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</si>
  <si>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</si>
  <si>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</si>
  <si>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</si>
  <si>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</si>
  <si>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</si>
  <si>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</si>
  <si>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</si>
  <si>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</si>
  <si>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</si>
  <si>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</si>
  <si>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</si>
  <si>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</si>
  <si>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</si>
  <si>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</si>
  <si>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</si>
  <si>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</si>
  <si>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</si>
  <si>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</si>
  <si>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</si>
  <si>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</si>
  <si>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</si>
  <si>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</si>
  <si>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</si>
  <si>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</si>
  <si>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</si>
  <si>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</si>
  <si>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</si>
  <si>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</si>
  <si>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</si>
  <si>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</si>
  <si>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</si>
  <si>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</si>
  <si>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</si>
  <si>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</si>
  <si>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</si>
  <si>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</si>
  <si>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</si>
  <si>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</si>
  <si>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</si>
  <si>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</si>
  <si>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</si>
  <si>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</si>
  <si>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</si>
  <si>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</si>
  <si>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</si>
  <si>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</si>
  <si>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</si>
  <si>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</si>
  <si>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</si>
  <si>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</si>
  <si>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</si>
  <si>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</si>
  <si>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</si>
  <si>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</si>
  <si>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</si>
  <si>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</si>
  <si>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</si>
  <si>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</si>
  <si>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</si>
  <si>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</si>
  <si>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</si>
  <si>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</si>
  <si>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</si>
  <si>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</si>
  <si>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</si>
  <si>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</si>
  <si>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</si>
  <si>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</si>
  <si>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</si>
  <si>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</si>
  <si>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</si>
  <si>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</si>
  <si>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</si>
  <si>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</si>
  <si>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</si>
  <si>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</si>
  <si>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</si>
  <si>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</si>
  <si>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</si>
  <si>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</si>
  <si>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</si>
  <si>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</si>
  <si>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</si>
  <si>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</si>
  <si>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</si>
  <si>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</si>
  <si>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</si>
  <si>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</si>
  <si>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</si>
  <si>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</si>
  <si>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</si>
  <si>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</si>
  <si>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</si>
  <si>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</si>
  <si>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</si>
  <si>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</si>
  <si>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</si>
  <si>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</si>
  <si>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</si>
  <si>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</si>
  <si>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</si>
  <si>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</si>
  <si>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</si>
  <si>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</si>
  <si>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</si>
  <si>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</si>
  <si>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</si>
  <si>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</si>
  <si>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</si>
  <si>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</si>
  <si>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</si>
  <si>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</si>
  <si>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</si>
  <si>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</si>
  <si>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</si>
  <si>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</si>
  <si>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</si>
  <si>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</si>
  <si>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</si>
  <si>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</si>
  <si>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</si>
  <si>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</si>
  <si>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</si>
  <si>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</si>
  <si>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</si>
  <si>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</si>
  <si>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</si>
  <si>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</si>
  <si>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</si>
  <si>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</si>
  <si>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</si>
  <si>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</si>
  <si>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</si>
  <si>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</si>
  <si>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</si>
  <si>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</si>
  <si>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</si>
  <si>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</si>
  <si>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</si>
  <si>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</si>
  <si>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</si>
  <si>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</si>
  <si>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</si>
  <si>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</si>
  <si>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</si>
  <si>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</si>
  <si>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</si>
  <si>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</si>
  <si>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</si>
  <si>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</si>
  <si>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</si>
  <si>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</si>
  <si>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</si>
  <si>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</si>
  <si>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</si>
  <si>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</si>
  <si>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</si>
  <si>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</si>
  <si>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</si>
  <si>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</si>
  <si>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</si>
  <si>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</si>
  <si>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</si>
  <si>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</si>
  <si>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</si>
  <si>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</si>
  <si>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</si>
  <si>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</si>
  <si>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</si>
  <si>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</si>
  <si>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</si>
  <si>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</si>
  <si>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</si>
  <si>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</si>
  <si>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</si>
  <si>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</si>
  <si>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</si>
  <si>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</si>
  <si>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</si>
  <si>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</si>
  <si>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</si>
  <si>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</si>
  <si>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</si>
  <si>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</si>
  <si>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</si>
  <si>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</si>
  <si>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</si>
  <si>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</si>
  <si>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</si>
  <si>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</si>
  <si>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</si>
  <si>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</si>
  <si>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</si>
  <si>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</si>
  <si>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</si>
  <si>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</si>
  <si>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</si>
  <si>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</si>
  <si>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</si>
  <si>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</si>
  <si>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</si>
  <si>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</si>
  <si>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</si>
  <si>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</si>
  <si>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</si>
  <si>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</si>
  <si>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</si>
  <si>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</si>
  <si>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</si>
  <si>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</si>
  <si>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</si>
  <si>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</si>
  <si>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</si>
  <si>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</si>
  <si>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</si>
  <si>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</si>
  <si>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</si>
  <si>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</si>
  <si>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</si>
  <si>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</si>
  <si>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</si>
  <si>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</si>
  <si>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</si>
  <si>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</si>
  <si>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</si>
  <si>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</si>
  <si>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</si>
  <si>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</si>
  <si>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</si>
  <si>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</si>
  <si>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</si>
  <si>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</si>
  <si>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</si>
  <si>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</si>
  <si>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</si>
  <si>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</si>
  <si>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</si>
  <si>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</si>
  <si>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</si>
  <si>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</si>
  <si>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</si>
  <si>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</si>
  <si>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</si>
  <si>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</si>
  <si>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</si>
  <si>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</si>
  <si>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</si>
  <si>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</si>
  <si>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</si>
  <si>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</si>
  <si>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</si>
  <si>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</si>
  <si>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</si>
  <si>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</si>
  <si>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</si>
  <si>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</si>
  <si>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</si>
  <si>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</si>
  <si>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</si>
  <si>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</si>
  <si>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</si>
  <si>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</si>
  <si>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</si>
  <si>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</si>
  <si>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</si>
  <si>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</si>
  <si>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</si>
  <si>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</si>
  <si>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</si>
  <si>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</si>
  <si>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</si>
  <si>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</si>
  <si>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</si>
  <si>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</si>
  <si>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</si>
  <si>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</si>
  <si>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</si>
  <si>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</si>
  <si>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</si>
  <si>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</si>
  <si>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</si>
  <si>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</si>
  <si>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</si>
  <si>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</si>
  <si>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</si>
  <si>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</si>
  <si>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</si>
  <si>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</si>
  <si>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</si>
  <si>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</si>
  <si>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</si>
  <si>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</si>
  <si>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</si>
  <si>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</si>
  <si>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</si>
  <si>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</si>
  <si>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</si>
  <si>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</si>
  <si>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</si>
  <si>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</si>
  <si>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</si>
  <si>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</si>
  <si>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</si>
  <si>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</si>
  <si>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</si>
  <si>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</si>
  <si>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</si>
  <si>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</si>
  <si>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</si>
  <si>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</si>
  <si>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</si>
  <si>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</si>
  <si>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</si>
  <si>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</si>
  <si>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</si>
  <si>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</si>
  <si>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</si>
  <si>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</si>
  <si>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</si>
  <si>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</si>
  <si>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</si>
  <si>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</si>
  <si>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</si>
  <si>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</si>
  <si>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</si>
  <si>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</si>
  <si>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</si>
  <si>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</si>
  <si>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</si>
  <si>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</si>
  <si>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</si>
  <si>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</si>
  <si>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</si>
  <si>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</si>
  <si>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</si>
  <si>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</si>
  <si>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</si>
  <si>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</si>
  <si>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</si>
  <si>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</si>
  <si>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</si>
  <si>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</si>
  <si>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</si>
  <si>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</si>
  <si>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</si>
  <si>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</si>
  <si>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</si>
  <si>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</si>
  <si>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</si>
  <si>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</si>
  <si>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</si>
  <si>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</si>
  <si>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</si>
  <si>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</si>
  <si>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</si>
  <si>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</si>
  <si>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</si>
  <si>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</si>
  <si>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</si>
  <si>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</si>
  <si>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</si>
  <si>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</si>
  <si>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</si>
  <si>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</si>
  <si>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</si>
  <si>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</si>
  <si>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</si>
  <si>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</si>
  <si>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</si>
  <si>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</si>
  <si>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</si>
  <si>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</si>
  <si>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</si>
  <si>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</si>
  <si>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</si>
  <si>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</si>
  <si>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</si>
  <si>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</si>
  <si>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</si>
  <si>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</si>
  <si>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</si>
  <si>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</si>
  <si>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</si>
  <si>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</si>
  <si>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</si>
  <si>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</si>
  <si>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</si>
  <si>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</si>
  <si>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</si>
  <si>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</si>
  <si>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</si>
  <si>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</si>
  <si>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</si>
  <si>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</si>
  <si>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</si>
  <si>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</si>
  <si>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</si>
  <si>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</si>
  <si>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</si>
  <si>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</si>
  <si>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</si>
  <si>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</si>
  <si>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</si>
  <si>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</si>
  <si>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</si>
  <si>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</si>
  <si>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</si>
  <si>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</si>
  <si>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</si>
  <si>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</si>
  <si>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</si>
  <si>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</si>
  <si>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</si>
  <si>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</si>
  <si>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</si>
  <si>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</si>
  <si>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</si>
  <si>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</si>
  <si>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</si>
  <si>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</si>
  <si>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</si>
  <si>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</si>
  <si>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</si>
  <si>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</si>
  <si>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</si>
  <si>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</si>
  <si>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</si>
  <si>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</si>
  <si>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</si>
  <si>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</si>
  <si>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</si>
  <si>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</si>
  <si>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</si>
  <si>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</si>
  <si>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</si>
  <si>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</si>
  <si>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</si>
  <si>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</si>
  <si>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</si>
  <si>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</si>
  <si>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</si>
  <si>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</si>
  <si>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</si>
  <si>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</si>
  <si>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</si>
  <si>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</si>
  <si>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</si>
  <si>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</si>
  <si>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</si>
  <si>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</si>
  <si>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</si>
  <si>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</si>
  <si>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</si>
  <si>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</si>
  <si>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</si>
  <si>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</si>
  <si>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</si>
  <si>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</si>
  <si>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</si>
  <si>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</si>
  <si>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</si>
  <si>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</si>
  <si>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</si>
  <si>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</si>
  <si>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</si>
  <si>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</si>
  <si>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</si>
  <si>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</si>
  <si>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</si>
  <si>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</si>
  <si>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</si>
  <si>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</si>
  <si>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</si>
  <si>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</si>
  <si>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</si>
  <si>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</si>
  <si>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</si>
  <si>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</si>
  <si>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</si>
  <si>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</si>
  <si>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</si>
  <si>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</si>
  <si>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</si>
  <si>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</si>
  <si>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</si>
  <si>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</si>
  <si>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</si>
  <si>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</si>
  <si>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</si>
  <si>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</si>
  <si>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</si>
  <si>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</si>
  <si>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</si>
  <si>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</si>
  <si>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</si>
  <si>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</si>
  <si>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</si>
  <si>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</si>
  <si>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</si>
  <si>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</si>
  <si>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</si>
  <si>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</si>
  <si>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</si>
  <si>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</si>
  <si>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</si>
  <si>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</si>
  <si>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</si>
  <si>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</si>
  <si>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</si>
  <si>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</si>
  <si>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</si>
  <si>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</si>
  <si>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</si>
  <si>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</si>
  <si>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</si>
  <si>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</si>
  <si>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</si>
  <si>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</si>
  <si>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</si>
  <si>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</si>
  <si>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</si>
  <si>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</si>
  <si>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</si>
  <si>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</si>
  <si>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</si>
  <si>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</si>
  <si>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</si>
  <si>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</si>
  <si>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</si>
  <si>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</si>
  <si>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</si>
  <si>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</si>
  <si>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</si>
  <si>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</si>
  <si>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</si>
  <si>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</si>
  <si>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</si>
  <si>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</si>
  <si>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</si>
  <si>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</si>
  <si>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</si>
  <si>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</si>
  <si>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</si>
  <si>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</si>
  <si>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</si>
  <si>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</si>
  <si>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</si>
  <si>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</si>
  <si>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</si>
  <si>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</si>
  <si>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</si>
  <si>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</si>
  <si>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</si>
  <si>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</si>
  <si>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</si>
  <si>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</si>
  <si>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</si>
  <si>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</si>
  <si>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</si>
  <si>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</si>
  <si>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</si>
  <si>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</si>
  <si>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</si>
  <si>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</si>
  <si>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</si>
  <si>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</si>
  <si>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</si>
  <si>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</si>
  <si>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</si>
  <si>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</si>
  <si>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</si>
  <si>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</si>
  <si>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</si>
  <si>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</si>
  <si>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</si>
  <si>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</si>
  <si>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</si>
  <si>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</si>
  <si>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</si>
  <si>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</si>
  <si>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</si>
  <si>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</si>
  <si>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</si>
  <si>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</si>
  <si>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</si>
  <si>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</si>
  <si>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</si>
  <si>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</si>
  <si>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</si>
  <si>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</si>
  <si>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</si>
  <si>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</si>
  <si>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</si>
  <si>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</si>
  <si>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</si>
  <si>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</si>
  <si>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</si>
  <si>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</si>
  <si>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</si>
  <si>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</si>
  <si>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</si>
  <si>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</si>
  <si>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</si>
  <si>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</si>
  <si>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</si>
  <si>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</si>
  <si>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</si>
  <si>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</si>
  <si>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</si>
  <si>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</si>
  <si>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</si>
  <si>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</si>
  <si>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</si>
  <si>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</si>
  <si>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</si>
  <si>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</si>
  <si>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</si>
  <si>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</si>
  <si>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</si>
  <si>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</si>
  <si>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</si>
  <si>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</si>
  <si>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</si>
  <si>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</si>
  <si>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</si>
  <si>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</si>
  <si>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</si>
  <si>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</si>
  <si>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</si>
  <si>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</si>
  <si>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</si>
  <si>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</si>
  <si>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</si>
  <si>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</si>
  <si>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</si>
  <si>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</si>
  <si>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</si>
  <si>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</si>
  <si>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</si>
  <si>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</si>
  <si>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</si>
  <si>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</si>
  <si>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</si>
  <si>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</si>
  <si>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</si>
  <si>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</si>
  <si>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</si>
  <si>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</si>
  <si>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</si>
  <si>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</si>
  <si>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</si>
  <si>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</si>
  <si>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</si>
  <si>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</si>
  <si>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</si>
  <si>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</si>
  <si>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</si>
  <si>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</si>
  <si>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</si>
  <si>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</si>
  <si>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</si>
  <si>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</si>
  <si>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</si>
  <si>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</si>
  <si>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</si>
  <si>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</si>
  <si>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</si>
  <si>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</si>
  <si>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</si>
  <si>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</si>
  <si>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</si>
  <si>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</si>
  <si>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</si>
  <si>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</si>
  <si>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</si>
  <si>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</si>
  <si>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</si>
  <si>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</si>
  <si>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</si>
  <si>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</si>
  <si>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</si>
  <si>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</si>
  <si>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</si>
  <si>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</si>
  <si>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</si>
  <si>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</si>
  <si>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</si>
  <si>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</si>
  <si>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</si>
  <si>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</si>
  <si>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</si>
  <si>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</si>
  <si>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</si>
  <si>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</si>
  <si>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</si>
  <si>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</si>
  <si>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</si>
  <si>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</si>
  <si>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</si>
  <si>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</si>
  <si>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</si>
  <si>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</si>
  <si>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</si>
  <si>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</si>
  <si>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</si>
  <si>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</si>
  <si>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</si>
  <si>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</si>
  <si>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</si>
  <si>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</si>
  <si>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</si>
  <si>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</si>
  <si>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</si>
  <si>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</si>
  <si>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</si>
  <si>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</si>
  <si>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</si>
  <si>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</si>
  <si>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</si>
  <si>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</si>
  <si>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</si>
  <si>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</si>
  <si>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</si>
  <si>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</si>
  <si>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</si>
  <si>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</si>
  <si>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</si>
  <si>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</si>
  <si>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</si>
  <si>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</si>
  <si>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</si>
  <si>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</si>
  <si>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</si>
  <si>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</si>
  <si>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</si>
  <si>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</si>
  <si>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</si>
  <si>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</si>
  <si>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</si>
  <si>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</si>
  <si>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</si>
  <si>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</si>
  <si>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</si>
  <si>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</si>
  <si>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</si>
  <si>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</si>
  <si>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</si>
  <si>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</si>
  <si>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</si>
  <si>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</si>
  <si>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</si>
  <si>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</si>
  <si>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</si>
  <si>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</si>
  <si>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</si>
  <si>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</si>
  <si>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</si>
  <si>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</si>
  <si>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</si>
  <si>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</si>
  <si>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</si>
  <si>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</si>
  <si>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</si>
  <si>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</si>
  <si>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</si>
  <si>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</si>
  <si>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</si>
  <si>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</si>
  <si>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</si>
  <si>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</si>
  <si>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</si>
  <si>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</si>
  <si>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</si>
  <si>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</si>
  <si>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</si>
  <si>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</si>
  <si>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</si>
  <si>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</si>
  <si>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</si>
  <si>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</si>
  <si>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</si>
  <si>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</si>
  <si>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</si>
  <si>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</si>
  <si>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</si>
  <si>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</si>
  <si>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</si>
  <si>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</si>
  <si>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</si>
  <si>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</si>
  <si>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</si>
  <si>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</si>
  <si>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</si>
  <si>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</si>
  <si>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</si>
  <si>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</si>
  <si>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</si>
  <si>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</si>
  <si>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</si>
  <si>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</si>
  <si>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</si>
  <si>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</si>
  <si>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</si>
  <si>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</si>
  <si>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</si>
  <si>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</si>
  <si>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</si>
  <si>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</si>
  <si>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</si>
  <si>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</si>
  <si>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</si>
  <si>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</si>
  <si>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</si>
  <si>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</si>
  <si>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</si>
  <si>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</si>
  <si>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</si>
  <si>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</si>
  <si>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</si>
  <si>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</si>
  <si>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</si>
  <si>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</si>
  <si>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</si>
  <si>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</si>
  <si>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</si>
  <si>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</si>
  <si>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</si>
  <si>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</si>
  <si>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</si>
  <si>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</si>
  <si>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</si>
  <si>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</si>
  <si>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</si>
  <si>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</si>
  <si>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</si>
  <si>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</si>
  <si>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</si>
  <si>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</si>
  <si>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</si>
  <si>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</si>
  <si>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</si>
  <si>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</si>
  <si>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</si>
  <si>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</si>
  <si>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</si>
  <si>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</si>
  <si>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</si>
  <si>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</si>
  <si>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</si>
  <si>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</si>
  <si>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</si>
  <si>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</si>
  <si>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</si>
  <si>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</si>
  <si>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</si>
  <si>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</si>
  <si>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</si>
  <si>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</si>
  <si>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</si>
  <si>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</si>
  <si>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</si>
  <si>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</si>
  <si>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</si>
  <si>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</si>
  <si>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</si>
  <si>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</si>
  <si>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</si>
  <si>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</si>
  <si>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</si>
  <si>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</si>
  <si>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</si>
  <si>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</si>
  <si>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</si>
  <si>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</si>
  <si>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</si>
  <si>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</si>
  <si>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</si>
  <si>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</si>
  <si>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</si>
  <si>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</si>
  <si>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</si>
  <si>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</si>
  <si>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</si>
  <si>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</si>
  <si>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</si>
  <si>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</si>
  <si>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</si>
  <si>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</si>
  <si>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</si>
  <si>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</si>
  <si>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</si>
  <si>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</si>
  <si>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</si>
  <si>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</si>
  <si>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</si>
  <si>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</si>
  <si>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</si>
  <si>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</si>
  <si>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</si>
  <si>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</si>
  <si>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</si>
  <si>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</si>
  <si>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</si>
  <si>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</si>
  <si>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</si>
  <si>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</si>
  <si>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</si>
  <si>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</si>
  <si>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</si>
  <si>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</si>
  <si>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</si>
  <si>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</si>
  <si>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</si>
  <si>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</si>
  <si>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</si>
  <si>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</si>
  <si>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</si>
  <si>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</si>
  <si>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</si>
  <si>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</si>
  <si>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</si>
  <si>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</si>
  <si>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</si>
  <si>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</si>
  <si>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</si>
  <si>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</si>
  <si>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</si>
  <si>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</si>
  <si>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</si>
  <si>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</si>
  <si>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</si>
  <si>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</si>
  <si>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</si>
  <si>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</si>
  <si>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</si>
  <si>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</si>
  <si>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</si>
  <si>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</si>
  <si>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</si>
  <si>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</si>
  <si>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</si>
  <si>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</si>
  <si>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</si>
  <si>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</si>
  <si>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</si>
  <si>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</si>
  <si>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</si>
  <si>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</si>
  <si>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</si>
  <si>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</si>
  <si>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</si>
  <si>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</si>
  <si>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</si>
  <si>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</si>
  <si>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</si>
  <si>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</si>
  <si>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</si>
  <si>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</si>
  <si>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</si>
  <si>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</si>
  <si>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</si>
  <si>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</si>
  <si>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</si>
  <si>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</si>
  <si>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</si>
  <si>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</si>
  <si>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</si>
  <si>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</si>
  <si>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</si>
  <si>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</si>
  <si>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</si>
  <si>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</si>
  <si>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</si>
  <si>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</si>
  <si>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</si>
  <si>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</si>
  <si>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</si>
  <si>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</si>
  <si>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</si>
  <si>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</si>
  <si>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</si>
  <si>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</si>
  <si>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</si>
  <si>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</si>
  <si>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</si>
  <si>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</si>
  <si>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</si>
  <si>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</si>
  <si>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</si>
  <si>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</si>
  <si>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</si>
  <si>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</si>
  <si>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</si>
  <si>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</si>
  <si>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</si>
  <si>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</si>
  <si>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</si>
  <si>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</si>
  <si>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</si>
  <si>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</si>
  <si>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</si>
  <si>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</si>
  <si>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</si>
  <si>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</si>
  <si>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</si>
  <si>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 PCM-20251202-00001083</t>
  </si>
  <si>
    <t>EM team on the way to check need 70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</si>
  <si>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</si>
  <si>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</si>
  <si>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</si>
  <si>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</si>
  <si>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</si>
  <si>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</si>
  <si>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</si>
  <si>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</si>
  <si>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</si>
  <si>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</si>
  <si>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</si>
  <si>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</si>
  <si>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</si>
  <si>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</si>
  <si>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</si>
  <si>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</si>
  <si>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</si>
  <si>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</si>
  <si>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</si>
  <si>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</si>
  <si>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</si>
  <si>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</si>
  <si>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</si>
  <si>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</si>
  <si>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</si>
  <si>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</si>
  <si>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</si>
  <si>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</si>
  <si>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</si>
  <si>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</si>
  <si>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</si>
  <si>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</si>
  <si>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</si>
  <si>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</si>
  <si>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</si>
  <si>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</si>
  <si>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</si>
  <si>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</si>
  <si>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</si>
  <si>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</si>
  <si>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</si>
  <si>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</si>
  <si>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</si>
  <si>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</si>
  <si>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</si>
  <si>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</si>
  <si>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</si>
  <si>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</si>
  <si>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</si>
  <si>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</si>
  <si>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</si>
  <si>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</si>
  <si>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</si>
  <si>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</si>
  <si>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</si>
  <si>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</si>
  <si>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</si>
  <si>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</si>
  <si>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</si>
  <si>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</si>
  <si>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</si>
  <si>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</si>
  <si>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</si>
  <si>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</si>
  <si>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</si>
  <si>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</si>
  <si>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</si>
  <si>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</si>
  <si>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</si>
  <si>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</si>
  <si>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</si>
  <si>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</si>
  <si>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</si>
  <si>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</si>
  <si>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</si>
  <si>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</si>
  <si>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</si>
  <si>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</si>
  <si>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</si>
  <si>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</si>
  <si>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</si>
  <si>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</si>
  <si>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</si>
  <si>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</si>
  <si>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</si>
  <si>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</si>
  <si>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</si>
  <si>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</si>
  <si>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</si>
  <si>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</si>
  <si>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</si>
  <si>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</si>
  <si>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</si>
  <si>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</si>
  <si>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PCM-20251202-00001182</t>
  </si>
  <si>
    <t xml:space="preserve">EM team need 30 min </t>
  </si>
  <si>
    <t>PCM-20251202-00001097</t>
  </si>
  <si>
    <t>team need 150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</si>
</sst>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7" borderId="5" xfId="0" applyNumberFormat="1" applyFont="1" applyFill="1" applyBorder="1" applyAlignment="1">
      <alignment horizontal="center" vertical="center"/>
    </xf>
    <xf numFmtId="0" fontId="33" fillId="7" borderId="1" xfId="0" applyFont="1" applyFill="1" applyBorder="1" applyAlignment="1">
      <alignment horizontal="center" vertical="center"/>
    </xf>
    <xf numFmtId="0" fontId="33" fillId="7" borderId="1" xfId="1"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2" totalsRowShown="0" headerRowDxfId="172" dataDxfId="171" headerRowBorderDxfId="169" tableBorderDxfId="170" totalsRowBorderDxfId="168">
  <autoFilter ref="A1:L21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49" totalsRowShown="0" headerRowDxfId="155" dataDxfId="154" headerRowBorderDxfId="152" tableBorderDxfId="153" totalsRowBorderDxfId="151">
  <autoFilter ref="A1:CJ4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6" totalsRowShown="0" headerRowDxfId="62" dataDxfId="61" headerRowBorderDxfId="59" tableBorderDxfId="60">
  <autoFilter ref="A1:L93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33" totalsRowShown="0" headerRowDxfId="46" dataDxfId="45" headerRowBorderDxfId="43" tableBorderDxfId="44" totalsRowBorderDxfId="42">
  <autoFilter ref="A1:L23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59" totalsRowShown="0" headerRowDxfId="13" tableBorderDxfId="12">
  <autoFilter ref="A1:L45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2"/>
  <sheetViews>
    <sheetView tabSelected="1" workbookViewId="0">
      <selection activeCell="A4" sqref="A4:XFD4"/>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330.74445949074288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16720</v>
      </c>
      <c r="E3" s="127" t="s">
        <v>39106</v>
      </c>
      <c r="F3" s="126">
        <v>45993.620462962965</v>
      </c>
      <c r="G3" s="125">
        <f ca="1">IFERROR(NOW()-F3,"-")</f>
        <v>7.24224537043483E-2</v>
      </c>
      <c r="H3" s="126">
        <v>45993.620462962965</v>
      </c>
      <c r="I3" s="128" t="str">
        <f>IFERROR(VLOOKUP(D3,DB!A:F,6,0),"")</f>
        <v>SCECO</v>
      </c>
      <c r="J3" s="128" t="str">
        <f>IFERROR(VLOOKUP(D3,DB!A:G,7,0),"")</f>
        <v>Vandalized</v>
      </c>
      <c r="K3" s="124" t="s">
        <v>39109</v>
      </c>
      <c r="L3" s="123" t="str">
        <f>IFERROR(VLOOKUP(D3,DB!A:I,9,0),"")</f>
        <v>Latis</v>
      </c>
    </row>
    <row r="4" spans="1:15" s="61" customFormat="1" ht="15" customHeight="1">
      <c r="A4" s="154"/>
      <c r="B4" s="155" t="str">
        <f>IFERROR(VLOOKUP(D4,DB!A:K,11,0),"")</f>
        <v/>
      </c>
      <c r="C4" s="155"/>
      <c r="D4" s="156"/>
      <c r="E4" s="157"/>
      <c r="F4" s="158"/>
      <c r="G4" s="159">
        <f ca="1">IFERROR(NOW()-F4,"-")</f>
        <v>45993.692885185184</v>
      </c>
      <c r="H4" s="158"/>
      <c r="I4" s="155" t="str">
        <f>IFERROR(VLOOKUP(D4,DB!A:F,6,0),"")</f>
        <v/>
      </c>
      <c r="J4" s="155" t="str">
        <f>IFERROR(VLOOKUP(D4,DB!A:G,7,0),"")</f>
        <v/>
      </c>
      <c r="K4" s="160"/>
      <c r="L4" s="161" t="str">
        <f>IFERROR(VLOOKUP(D4,DB!A:I,9,0),"")</f>
        <v/>
      </c>
    </row>
    <row r="5" spans="1:15" s="61" customFormat="1" ht="15" customHeight="1">
      <c r="A5" s="129"/>
      <c r="B5" s="128" t="str">
        <f>IFERROR(VLOOKUP(D5,DB!A:K,11,0),"")</f>
        <v/>
      </c>
      <c r="C5" s="128"/>
      <c r="D5" s="56"/>
      <c r="E5" s="127"/>
      <c r="F5" s="126"/>
      <c r="G5" s="125">
        <f ca="1">IFERROR(NOW()-F5,"-")</f>
        <v>45993.692885185184</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45993.692885185184</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45993.692885185184</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45993.692885416669</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45993.692885416669</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45993.692885416669</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45993.692885416669</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45993.692885416669</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45993.692885416669</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45993.692885416669</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45993.692885416669</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45993.692885416669</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45993.692885416669</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45993.692885416669</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45993.692885416669</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45993.692885416669</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45993.692885416669</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45993.692885416669</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45993.692885416669</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45993.692885416669</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45993.692885416669</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45993.692885416669</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45993.692885416669</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45993.692885416669</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45993.692885416669</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45993.692885416669</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45993.692885416669</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45993.692885416669</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45993.692885416669</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45993.692885416669</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45993.692885416669</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45993.692885416669</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45993.692885416669</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45993.692885416669</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45993.692885416669</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45993.692885416669</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45993.692885416669</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45993.692885416669</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45993.692885416669</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45993.692885416669</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45993.692885416669</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45993.692885416669</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45993.692885416669</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45993.692885416669</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45993.692885416669</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45993.692885416669</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45993.692885416669</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45993.692885416669</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45993.692885416669</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45993.692885416669</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45993.692885416669</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45993.692885416669</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45993.692885416669</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45993.692885416669</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45993.692885416669</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45993.692885416669</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45993.692885416669</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45993.692885416669</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45993.692885416669</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45993.692885416669</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45993.692885416669</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45993.692885416669</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45993.692885416669</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45993.692885416669</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45993.692885416669</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45993.692885416669</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45993.692885416669</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45993.692885416669</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45993.692885416669</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45993.692885416669</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45993.692885416669</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45993.692885416669</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45993.692885416669</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45993.692885416669</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45993.692885416669</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45993.692885416669</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45993.692885416669</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45993.692885416669</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45993.692885416669</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45993.692885416669</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45993.692885416669</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45993.692885416669</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45993.692885416669</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45993.692885416669</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45993.692885416669</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45993.692885416669</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45993.692885416669</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45993.692885416669</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45993.692885416669</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45993.692885416669</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45993.692885416669</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45993.692885416669</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45993.692885416669</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45993.692885416669</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45993.692885416669</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45993.692885416669</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45993.692885416669</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45993.692885416669</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45993.692885416669</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45993.692885416669</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45993.692885416669</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45993.692885416669</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45993.692885416669</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45993.692885416669</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45993.692885416669</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45993.692885416669</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45993.692885416669</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45993.692885416669</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45993.692885416669</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45993.692885416669</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45993.692885416669</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45993.692885416669</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45993.692885416669</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45993.692885416669</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45993.692885416669</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45993.692885416669</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45993.692885416669</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45993.692885416669</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45993.692885416669</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45993.692885416669</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45993.692885416669</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45993.692885416669</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45993.692885416669</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45993.692885416669</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45993.692885416669</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45993.692885416669</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45993.692885416669</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45993.692885416669</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45993.692885416669</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45993.692885416669</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45993.692885416669</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45993.692885416669</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45993.692885416669</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45993.692885416669</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45993.692885416669</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45993.692885416669</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45993.692885416669</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45993.692885416669</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45993.692885416669</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45993.692885416669</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45993.692885416669</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45993.692885416669</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45993.692885416669</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45993.692885416669</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45993.692885416669</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45993.692885416669</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45993.692885416669</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45993.692885416669</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45993.692885416669</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45993.692885416669</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45993.692885416669</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45993.692885416669</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45993.692885416669</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45993.692885416669</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45993.692885416669</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45993.692885416669</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45993.692885416669</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45993.692885416669</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45993.692885416669</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45993.692885416669</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45993.692885416669</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45993.692885416669</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45993.692885416669</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45993.692885416669</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45993.692885416669</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45993.692885416669</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45993.692885416669</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45993.692885416669</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45993.692885416669</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45993.692885416669</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45993.692885416669</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45993.692885416669</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45993.692885416669</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45993.692885416669</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45993.692885416669</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45993.692885416669</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45993.692885416669</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45993.692885416669</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45993.692885416669</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45993.692885416669</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45993.692885416669</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45993.692885416669</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45993.692885416669</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45993.692885416669</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45993.692885416669</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45993.692885416669</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45993.692885416669</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45993.692885416669</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45993.692885416669</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45993.692885416669</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45993.692885416669</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45993.692885416669</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45993.692885416669</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45993.692885416669</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45993.692885416669</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45993.692885416669</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45993.692885416669</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45993.692885416669</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45993.692885416669</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45993.692885416669</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45993.692885416669</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45993.692885416669</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45993.692885416669</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45993.692885416669</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45993.692885416669</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45993.692885416669</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45993.692885416669</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45993.692885416669</v>
      </c>
      <c r="H212" s="126"/>
      <c r="I212" s="128" t="str">
        <f>IFERROR(VLOOKUP(D212,DB!A:F,6,0),"")</f>
        <v/>
      </c>
      <c r="J212" s="128" t="str">
        <f>IFERROR(VLOOKUP(D212,DB!A:G,7,0),"")</f>
        <v/>
      </c>
      <c r="K212" s="124"/>
      <c r="L212" s="123" t="str">
        <f>IFERROR(VLOOKUP(D212,DB!A:I,9,0),"")</f>
        <v/>
      </c>
    </row>
  </sheetData>
  <customSheetViews>
    <customSheetView guid="{F6042A99-DD27-4453-835D-0834D95730CC}" filter="1" showAutoFilter="1">
      <pageMargins left="0" right="0" top="0" bottom="0" header="0" footer="0"/>
      <autoFilter ref="B1:M1" xr:uid="{F3E63F14-FD3E-4C93-B02A-46BF2B74373B}"/>
    </customSheetView>
  </customSheetViews>
  <dataValidations count="2">
    <dataValidation allowBlank="1" showInputMessage="1" showErrorMessage="1" sqref="E1" xr:uid="{5DBA255D-CDD9-49FB-AD3C-AF70AB4EE696}"/>
    <dataValidation type="list" allowBlank="1" showInputMessage="1" showErrorMessage="1" sqref="E2:E2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49"/>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168.69304745370755</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9.3054664351875545</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45993.692885416669</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45993.692885416669</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45993.692885416669</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45993.692885416669</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9"/>
      <c r="E9" s="99"/>
      <c r="F9" s="100"/>
      <c r="G9" s="101">
        <f ca="1">IFERROR(NOW()-F9,"-")</f>
        <v>45993.692885416669</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45993.692885416669</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45993.692885416669</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45993.692885416669</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45993.692885416669</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45993.692885416669</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45993.692885416669</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45993.692885416669</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45993.692885416669</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45993.692885416669</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45993.692885416669</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45993.692885416669</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45993.692885416669</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45993.692885416669</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45993.692885416669</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45993.692885416669</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45993.692885416669</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45993.692885416669</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45993.692885416669</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45993.692885416669</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45993.692885416669</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45993.692885416669</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45993.692885416669</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45993.692885416669</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45993.692885416669</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45993.692885416669</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45993.692885416669</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45993.692885416669</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45993.692885416669</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45993.692885416669</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45993.692885416669</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45993.692885416669</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45993.692885416669</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45993.692885416669</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45993.692885416669</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45993.692885416669</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45993.692885416669</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45993.692885416669</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45993.692885416669</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45993.692885416669</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45993.692885416669</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sheetData>
  <dataValidations count="2">
    <dataValidation allowBlank="1" showInputMessage="1" showErrorMessage="1" sqref="E1" xr:uid="{4D935161-CDD3-4592-B877-3FB59C99E142}"/>
    <dataValidation type="list" allowBlank="1" showInputMessage="1" showErrorMessage="1" sqref="E3:E4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6"/>
  <sheetViews>
    <sheetView workbookViewId="0">
      <selection activeCell="K2" sqref="K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58"/>
      <c r="D2" s="18"/>
      <c r="E2" s="18"/>
      <c r="F2" s="20"/>
      <c r="G2" s="21">
        <f t="shared" ref="G2:G25" ca="1" si="0">IFERROR(NOW()-F2,"-")</f>
        <v>45993.692885416669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45993.692885416669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45993.692885416669</v>
      </c>
      <c r="H4" s="22"/>
      <c r="I4" s="19" t="str">
        <f>IFERROR(VLOOKUP(D4,DB!A:F,6,0),"")</f>
        <v/>
      </c>
      <c r="J4" s="18" t="str">
        <f>IFERROR(VLOOKUP(D4,DB!A:G,7,0),"")</f>
        <v/>
      </c>
      <c r="K4" s="42"/>
      <c r="L4" s="23" t="str">
        <f>IFERROR(VLOOKUP(D4,DB!A:I,9,0),"")</f>
        <v/>
      </c>
    </row>
    <row r="5" spans="1:13" ht="15" customHeight="1">
      <c r="A5" s="19"/>
      <c r="B5" s="58" t="str">
        <f>IFERROR(VLOOKUP(D5,DB!A:K,11,0),"")</f>
        <v/>
      </c>
      <c r="C5" s="18"/>
      <c r="D5" s="153"/>
      <c r="E5" s="18"/>
      <c r="F5" s="20"/>
      <c r="G5" s="21">
        <f t="shared" ca="1" si="0"/>
        <v>45993.692885416669</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45993.692885416669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45993.692885416669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45993.692885416669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45993.692885416669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45993.692885416669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45993.692885416669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45993.692885416669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45993.692885416669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45993.692885416669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45993.692885416669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45993.692885416669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45993.692885416669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45993.692885416669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45993.692885416669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45993.692885416669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45993.692885416669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45993.692885416669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45993.692885416669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45993.692885416669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45993.692885416669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ref="G26:G89" ca="1" si="1">IFERROR(NOW()-F26,"-")</f>
        <v>45993.692885416669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45993.692885416669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45993.692885416669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45993.692885416669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45993.692885416669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45993.692885416669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45993.692885416669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45993.692885416669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45993.692885416669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45993.692885416669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45993.692885416669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45993.692885416669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45993.692885416669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45993.692885416669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45993.692885416669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45993.692885416669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45993.692885416669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45993.692885416669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45993.692885416669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45993.692885416669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45993.692885416669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45993.692885416669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45993.692885416669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45993.692885416669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45993.692885416669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45993.692885416669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45993.692885416669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45993.692885416669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45993.692885416669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45993.692885416669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45993.692885416669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45993.692885416669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45993.692885416669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45993.692885416669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45993.692885416669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45993.692885416669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45993.692885416669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45993.692885416669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45993.692885416669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45993.692885416669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45993.692885416669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45993.692885416669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45993.692885416669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45993.692885416669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45993.692885416669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45993.692885416669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45993.692885416669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45993.692885416669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45993.692885416669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45993.692885416669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45993.692885416669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45993.692885416669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45993.692885416669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45993.692885416669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45993.692885416669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45993.692885416669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45993.692885416669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45993.692885416669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45993.692885416669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45993.692885416669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45993.692885416669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45993.692885416669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45993.692885416669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45993.692885416669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ref="G90:G153" ca="1" si="2">IFERROR(NOW()-F90,"-")</f>
        <v>45993.692885416669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45993.692885416669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45993.692885416669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45993.692885416669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45993.692885416669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45993.692885416669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45993.692885416669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45993.692885416669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45993.692885416669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45993.692885416669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45993.692885416669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45993.692885416669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45993.692885416669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45993.692885416669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45993.692885416669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45993.692885416669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45993.692885416669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45993.692885416669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45993.692885416669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45993.692885416669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45993.692885416669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45993.692885416669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45993.692885648146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45993.692885648146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45993.692885648146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45993.692885648146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45993.692885648146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45993.692885648146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45993.692885648146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45993.692885648146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45993.692885648146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45993.692885648146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45993.692885648146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45993.692885648146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45993.692885648146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45993.692885648146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45993.692885648146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45993.692885648146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45993.692885648146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45993.692885648146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45993.692885648146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45993.692885648146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45993.692885648146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45993.692885648146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45993.692885648146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45993.692885648146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45993.692885648146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45993.692885648146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45993.692885648146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45993.692885648146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45993.692885648146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45993.692885648146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45993.692885648146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45993.692885648146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45993.692885648146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45993.692885648146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45993.692885648146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45993.692885648146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45993.692885648146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45993.692885648146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45993.692885648146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45993.692885648146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45993.692885648146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45993.692885648146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ref="G154:G217" ca="1" si="3">IFERROR(NOW()-F154,"-")</f>
        <v>45993.692885648146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45993.692885648146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45993.692885648146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45993.692885648146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45993.692885648146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45993.692885648146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45993.692885648146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45993.692885648146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45993.692885648146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45993.692885648146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45993.692885648146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45993.692885648146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45993.692885648146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45993.692885648146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45993.692885648146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45993.692885648146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45993.692885648146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45993.692885648146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45993.692885648146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45993.692885648146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45993.692885648146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45993.692885648146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45993.692885648146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45993.692885648146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45993.692885648146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45993.692885648146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45993.692885648146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45993.692885648146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45993.692885648146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45993.692885648146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45993.692885648146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45993.692885648146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45993.692885648146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45993.692885648146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45993.692885648146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45993.692885648146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45993.692885648146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45993.692885648146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45993.692885648146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45993.692885648146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45993.692885648146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45993.692885648146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45993.692885648146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45993.692885648146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45993.692885648146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45993.692885648146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45993.692885648146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45993.692885648146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45993.692885648146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45993.692885648146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45993.692885648146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45993.692885648146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45993.692885648146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45993.692885648146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45993.692885648146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45993.692885648146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45993.692885648146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45993.692885648146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45993.692885648146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45993.692885648146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45993.692885648146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45993.692885648146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45993.692885648146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45993.692885648146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ref="G218:G281" ca="1" si="4">IFERROR(NOW()-F218,"-")</f>
        <v>45993.692885648146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45993.692885648146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45993.692885648146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45993.692885648146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45993.692885648146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45993.692885648146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45993.692885648146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45993.692885648146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45993.692885648146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45993.692885648146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45993.692885648146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45993.692885648146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45993.692885648146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45993.692885648146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45993.692885648146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45993.692885648146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45993.692885648146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45993.692885648146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45993.692885648146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45993.692885648146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45993.692885648146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45993.692885648146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45993.692885648146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45993.692885648146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45993.692885648146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45993.692885648146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45993.692885648146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45993.692885648146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45993.692885648146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45993.692885648146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45993.692885648146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45993.692885648146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45993.692885648146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45993.692885648146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45993.692885648146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45993.692885648146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45993.692885648146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45993.692885648146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45993.692885648146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45993.692885648146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45993.692885648146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45993.692885648146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45993.692885648146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45993.692885648146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45993.692885648146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45993.692885648146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45993.692885648146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45993.692885648146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45993.692885648146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45993.692885648146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45993.692885648146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45993.692885648146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45993.692885648146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45993.692885648146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45993.692885648146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45993.692885648146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45993.692885648146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45993.692885648146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45993.692885648146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45993.692885648146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45993.692885648146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45993.692885648146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45993.692885648146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45993.692885648146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ref="G282:G345" ca="1" si="5">IFERROR(NOW()-F282,"-")</f>
        <v>45993.692885648146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45993.692885648146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45993.692885648146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45993.692885648146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45993.692885648146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45993.692885648146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45993.692885648146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45993.692885648146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45993.692885648146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45993.692885648146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45993.692885648146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45993.692885648146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45993.692885648146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45993.692885648146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45993.692885648146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45993.692885648146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45993.692885648146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45993.692885648146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45993.692885648146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45993.692885648146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45993.692885648146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45993.692885648146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45993.692885648146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45993.692885648146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45993.692885648146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45993.692885648146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45993.692885648146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45993.692885648146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45993.692885648146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45993.692885648146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45993.692885648146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45993.692885648146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45993.692885648146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45993.692885648146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45993.692885648146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45993.692885648146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45993.692885648146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45993.692885648146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45993.692885648146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45993.692885648146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45993.692885648146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45993.692885648146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45993.692885648146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45993.692885648146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45993.692885648146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45993.692885648146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45993.692885648146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45993.692885648146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45993.692885648146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45993.692885648146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45993.692885648146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45993.692885648146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45993.692885648146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45993.692885648146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45993.692885648146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45993.692885648146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45993.692885648146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45993.692885648146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45993.692885648146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45993.692885648146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45993.692885648146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45993.692885648146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45993.692885648146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45993.692885648146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ref="G346:G409" ca="1" si="6">IFERROR(NOW()-F346,"-")</f>
        <v>45993.692885648146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45993.692885648146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45993.692885648146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45993.692885648146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45993.692885648146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45993.692885648146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45993.692885648146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45993.692885648146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45993.692885648146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45993.692885648146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45993.692885648146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45993.692885648146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45993.692885648146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45993.692885648146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45993.692885648146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45993.692885648146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45993.692885648146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45993.692885648146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45993.692885648146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45993.692885648146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45993.692885648146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45993.692885648146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45993.692885648146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45993.692885648146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45993.692885648146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45993.692885648146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45993.692885648146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45993.692885648146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45993.692885648146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45993.692885648146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45993.692885648146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45993.692885648146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45993.692885648146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45993.692885648146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45993.692885648146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45993.692885648146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45993.692885648146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45993.692885648146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45993.692885648146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45993.692885648146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45993.692885648146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45993.692885648146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45993.692885648146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45993.692885648146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45993.692885648146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45993.692885648146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45993.692885648146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45993.692885648146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45993.692885648146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45993.692885648146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45993.692885648146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45993.692885648146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45993.692885648146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45993.692885648146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45993.692885648146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45993.692885648146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45993.692885648146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45993.692885648146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45993.692885648146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45993.692885648146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45993.692885648146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45993.692885648146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45993.692885648146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45993.692885648146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ref="G410:G473" ca="1" si="7">IFERROR(NOW()-F410,"-")</f>
        <v>45993.692885648146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45993.692885648146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45993.692885648146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45993.692885648146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45993.692885648146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45993.692885648146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45993.692885648146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45993.692885648146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45993.692885648146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45993.692885648146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45993.692885648146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45993.692885648146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45993.692885648146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45993.692885648146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45993.692885648146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45993.692885648146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45993.692885648146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45993.692885648146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45993.692885648146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45993.692885648146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45993.692885648146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45993.692885648146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45993.692885648146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45993.692885648146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45993.692885648146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45993.692885648146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45993.692885648146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45993.692885648146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45993.692885648146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45993.692885648146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45993.692885648146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45993.692885648146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45993.692885648146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45993.692885648146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45993.692885648146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45993.692885648146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45993.692885648146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45993.692885648146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45993.692885648146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45993.692885648146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45993.692885648146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45993.692885648146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45993.692885648146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45993.692885648146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45993.692885648146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45993.692885648146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45993.692885648146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45993.692885648146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45993.692885648146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45993.692885648146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45993.692885648146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45993.692885648146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45993.692885648146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45993.692885648146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45993.692885648146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45993.692885648146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45993.692885648146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45993.692885648146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45993.692885648146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45993.692885648146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45993.692885648146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45993.692885648146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45993.692885648146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45993.692885648146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ref="G474:G537" ca="1" si="8">IFERROR(NOW()-F474,"-")</f>
        <v>45993.692885648146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45993.692885648146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45993.692885648146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45993.692885648146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45993.692885648146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45993.692885648146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45993.692885648146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45993.692885648146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45993.692885648146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45993.692885648146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45993.692885648146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45993.692885648146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45993.692885648146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45993.692885648146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45993.692885648146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45993.692885648146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45993.692885648146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45993.692885648146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45993.692885648146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45993.692885648146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45993.692885648146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45993.692885648146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45993.692885648146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45993.692885648146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45993.692885648146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45993.692885648146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45993.692885648146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45993.692885648146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45993.692885648146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45993.692885648146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45993.692885648146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45993.692885648146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45993.692885648146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45993.692885648146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45993.692885648146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45993.692885648146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45993.692885648146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45993.692885648146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45993.692885648146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45993.692885648146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45993.692885648146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45993.692885648146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45993.692885648146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45993.692885648146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45993.692885648146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45993.692885648146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45993.692885648146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45993.692885648146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45993.692885648146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45993.692885648146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45993.692885648146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45993.692885648146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45993.692885648146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45993.692885648146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45993.692885648146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45993.692885648146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45993.692885648146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45993.692885648146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45993.692885648146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45993.692885648146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45993.692885648146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45993.692885648146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45993.692885648146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45993.692885648146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ref="G538:G601" ca="1" si="9">IFERROR(NOW()-F538,"-")</f>
        <v>45993.692885648146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45993.692885648146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45993.692885648146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45993.692885648146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45993.692885648146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45993.692885648146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45993.692885648146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45993.692885648146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45993.692885648146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45993.692885648146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45993.692885648146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45993.692885648146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45993.692885648146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45993.692885648146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45993.692885648146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45993.692885648146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45993.692885648146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45993.692885648146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45993.692885648146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45993.692885648146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45993.692885648146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45993.692885648146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45993.692885648146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45993.692885648146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45993.692885648146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45993.692885648146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45993.692885648146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45993.692885648146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45993.692885648146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45993.692885648146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45993.692885648146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45993.692885648146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45993.692885648146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45993.692885648146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45993.692885648146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45993.692885648146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45993.692885648146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45993.692885648146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45993.692885648146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45993.692885648146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45993.692885648146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45993.692885648146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45993.692885648146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45993.692885648146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45993.692885648146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45993.692885648146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45993.692885648146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45993.692885648146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45993.692885648146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45993.692885648146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45993.692885648146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45993.692885648146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45993.692885648146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45993.692885648146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45993.692885648146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45993.692885648146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45993.692885648146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45993.692885648146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45993.692885648146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45993.692885648146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45993.692885648146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45993.692885648146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45993.692885648146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45993.692885648146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ref="G602:G665" ca="1" si="10">IFERROR(NOW()-F602,"-")</f>
        <v>45993.692885648146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45993.692885648146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45993.692885648146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45993.692885648146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45993.692885648146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45993.692885648146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45993.692885648146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45993.692885648146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45993.692885648146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45993.692885648146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45993.692885648146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45993.692885648146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45993.692885648146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45993.692885648146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45993.692885648146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45993.692885648146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45993.692885648146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45993.692885648146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45993.692885648146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45993.692885648146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45993.692885648146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45993.692885648146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45993.692885648146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45993.692885648146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45993.692885648146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45993.692885648146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45993.692885648146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45993.692885648146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45993.692885648146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45993.692885648146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45993.692885648146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45993.692885648146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45993.692885648146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45993.692885648146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45993.692885648146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45993.692885648146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45993.692885648146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45993.692885648146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45993.692885648146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45993.692885648146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45993.692885648146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45993.692885648146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45993.692885648146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45993.692885648146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45993.692885648146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45993.692885648146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45993.692885648146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45993.692885648146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45993.692885648146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45993.692885648146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45993.692885648146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45993.692885648146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45993.692885648146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45993.692885648146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45993.692885648146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45993.692885648146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45993.692885648146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45993.692885648146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45993.692885648146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45993.692885648146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45993.692885648146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45993.692885648146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45993.692885648146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45993.692885648146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ref="G666:G729" ca="1" si="11">IFERROR(NOW()-F666,"-")</f>
        <v>45993.692885648146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45993.692885648146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45993.692885648146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45993.692885648146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45993.692885648146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45993.692885648146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45993.692885648146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45993.692885648146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45993.692885648146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45993.692885648146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45993.692885648146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45993.692885648146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45993.692885648146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45993.692885648146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45993.692885648146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45993.692885648146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45993.692885648146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45993.692885648146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45993.692885648146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45993.692885648146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45993.692885648146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45993.692885648146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45993.692885648146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45993.692885648146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45993.692885648146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45993.692885648146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45993.692885648146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45993.692885648146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45993.692885648146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45993.692885648146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45993.692885648146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45993.692885648146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45993.692885648146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45993.692885648146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45993.692885648146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45993.692885648146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45993.692885648146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45993.692885648146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45993.692885648146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45993.692885648146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45993.692885648146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45993.692885648146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45993.692885648146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45993.692885648146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45993.692885648146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45993.692885648146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45993.692885648146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45993.692885648146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45993.692885648146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45993.692885648146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45993.692885648146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45993.692885648146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45993.692885648146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45993.692885648146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45993.692885648146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45993.692885648146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45993.692885648146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45993.692885648146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45993.692885648146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45993.692885648146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45993.692885648146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45993.692885648146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45993.692885648146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45993.692885648146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ref="G730:G793" ca="1" si="12">IFERROR(NOW()-F730,"-")</f>
        <v>45993.692885648146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45993.692885648146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45993.692885648146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45993.692885648146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45993.692885648146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45993.692885648146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45993.692885648146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45993.692885648146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45993.692885648146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45993.692885648146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45993.692885648146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45993.692885648146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45993.692885648146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45993.692885648146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45993.692885648146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45993.692885648146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45993.692885648146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45993.692885648146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45993.692885648146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45993.692885648146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45993.692885648146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45993.692885648146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45993.692885648146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45993.692885648146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45993.692885648146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45993.692885648146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45993.692885648146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45993.692885648146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45993.692885648146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45993.692885648146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45993.692885648146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45993.692885648146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45993.692885648146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45993.692885648146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45993.692885648146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45993.692885648146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45993.692885648146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45993.692885648146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45993.692885648146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45993.692885648146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45993.692885648146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45993.692885648146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45993.692885648146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45993.692885648146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45993.692885648146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45993.692885648146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45993.692885648146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45993.692885648146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45993.692885648146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45993.692885648146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45993.692885648146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45993.692885648146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45993.692885648146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45993.692885648146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45993.692885648146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45993.692885648146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45993.692885648146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45993.692885648146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45993.692885648146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45993.692885648146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45993.692885648146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45993.692885648146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45993.692885648146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45993.692885648146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ref="G794:G857" ca="1" si="13">IFERROR(NOW()-F794,"-")</f>
        <v>45993.692885648146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45993.692885648146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45993.692885648146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45993.692885648146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45993.692885648146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45993.692885648146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45993.692885648146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45993.692885648146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45993.692885648146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45993.692885648146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45993.692885648146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45993.692885648146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45993.692885648146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45993.692885648146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45993.692885648146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45993.692885648146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45993.692885648146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45993.692885648146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45993.692885648146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45993.692885648146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45993.692885648146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45993.692885648146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45993.692885648146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45993.692885648146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45993.692885648146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45993.692885648146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45993.692885648146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45993.692885648146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45993.692885648146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45993.692885648146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45993.692885648146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45993.692885648146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45993.692885648146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45993.692885648146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45993.692885648146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45993.692885648146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45993.692885648146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45993.692885648146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45993.692885648146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45993.692885648146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45993.692885648146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45993.692885648146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45993.692885648146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45993.692885648146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45993.692885648146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45993.692885648146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45993.692885648146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45993.692885648146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45993.692885648146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45993.692885648146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45993.692885648146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45993.692885648146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45993.692885648146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45993.692885648146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45993.692885648146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45993.692885648146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45993.692885648146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45993.692885648146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45993.692885648146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45993.692885648146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45993.692885648146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45993.692885648146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45993.692885648146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45993.692885648146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ref="G858:G921" ca="1" si="14">IFERROR(NOW()-F858,"-")</f>
        <v>45993.692885648146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45993.692885648146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45993.692885648146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45993.692885648146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45993.692885648146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45993.692885648146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45993.692885648146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45993.692885648146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45993.692885648146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45993.692885648146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45993.692885648146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45993.692885648146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45993.692885648146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45993.692885648146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45993.692885648146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45993.692885648146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45993.692885648146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45993.692885648146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45993.692885648146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45993.692885648146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45993.692885648146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45993.692885648146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45993.692885648146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45993.692885648146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45993.692885648146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45993.692885648146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45993.692885648146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45993.692885648146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45993.692885648146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45993.692885648146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45993.692885648146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45993.692885648146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45993.692885648146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45993.692885648146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45993.692885648146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45993.692885648146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45993.692885648146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45993.692885648146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45993.692885648146</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45993.692885648146</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45993.692885648146</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45993.692885648146</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45993.692885648146</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45993.692885648146</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45993.692885648146</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45993.692885648146</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45993.692885648146</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45993.692885648146</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45993.692885648146</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45993.692885648146</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45993.692885648146</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45993.692885648146</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45993.692885648146</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45993.692885648146</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45993.692885648146</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45993.692885648146</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45993.692885648146</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45993.692885648146</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45993.692885648146</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45993.692885648146</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45993.692885648146</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45993.692885648146</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45993.692885648146</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45993.692885648146</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ref="G922:G936" ca="1" si="15">IFERROR(NOW()-F922,"-")</f>
        <v>45993.692885648146</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45993.692885648146</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45993.692885648146</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45993.692885648146</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45993.692885648146</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45993.692885648146</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45993.692885648146</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45993.692885648146</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45993.692885648146</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45993.692885648146</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45993.692885648146</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45993.692885648146</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45993.692885648146</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45993.692885648146</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45993.692885648146</v>
      </c>
      <c r="H936" s="22"/>
      <c r="I936" s="19" t="str">
        <f>IFERROR(VLOOKUP(D936,DB!A:F,6,0),"")</f>
        <v/>
      </c>
      <c r="J936" s="18" t="str">
        <f>IFERROR(VLOOKUP(D936,DB!A:G,7,0),"")</f>
        <v/>
      </c>
      <c r="K936" s="42"/>
      <c r="L936" s="23" t="str">
        <f>IFERROR(VLOOKUP(D936,DB!A:I,9,0),"")</f>
        <v/>
      </c>
    </row>
  </sheetData>
  <dataValidations count="2">
    <dataValidation allowBlank="1" showInputMessage="1" showErrorMessage="1" sqref="E1" xr:uid="{5914219A-CB83-432D-936A-CC0CB6F3982A}"/>
    <dataValidation type="list" allowBlank="1" showInputMessage="1" showErrorMessage="1" sqref="E2:E93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3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39194</v>
      </c>
      <c r="B2" s="88" t="str">
        <f>IFERROR(VLOOKUP(D2,DB!A:K,11,0),"")</f>
        <v>R4</v>
      </c>
      <c r="C2" s="90">
        <v>1</v>
      </c>
      <c r="D2" s="88" t="s">
        <v>35166</v>
      </c>
      <c r="E2" s="91" t="s">
        <v>39106</v>
      </c>
      <c r="F2" s="92">
        <v>45703.480717592596</v>
      </c>
      <c r="G2" s="93">
        <f ca="1">IFERROR(NOW()-F2,"")</f>
        <v>290.21216782407282</v>
      </c>
      <c r="H2" s="92">
        <v>45703.474768518521</v>
      </c>
      <c r="I2" s="92" t="str">
        <f>IFERROR(VLOOKUP(D2,DB!A:F,6,0),"")</f>
        <v>SCECO</v>
      </c>
      <c r="J2" s="92" t="str">
        <f>IFERROR(VLOOKUP(D2,DB!A:G,7,0),"")</f>
        <v>Dead</v>
      </c>
      <c r="K2" s="94" t="s">
        <v>39195</v>
      </c>
      <c r="L2" s="88" t="str">
        <f>IFERROR(VLOOKUP(D2,DB!A:I,9,0),"")</f>
        <v>Latis</v>
      </c>
    </row>
    <row r="3" spans="1:16" ht="15" customHeight="1">
      <c r="A3" s="110"/>
      <c r="B3" s="88" t="str">
        <f>IFERROR(VLOOKUP(D3,DB!A:K,11,0),"")</f>
        <v/>
      </c>
      <c r="C3" s="90"/>
      <c r="D3" s="88"/>
      <c r="E3" s="91"/>
      <c r="F3" s="92"/>
      <c r="G3" s="93">
        <f t="shared" ref="G3:G59" ca="1" si="0">IFERROR(NOW()-F3,"")</f>
        <v>45993.692885416669</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45993.692885416669</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45993.692885416669</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45993.692885416669</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45993.692885416669</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45993.692885416669</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45993.692885416669</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45993.692885416669</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45993.692885416669</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45993.692885416669</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45993.692885416669</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45993.692885416669</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45993.692885416669</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45993.692885416669</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45993.692885416669</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45993.692885416669</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45993.692885416669</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45993.692885416669</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45993.692885416669</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45993.692885416669</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45993.692885416669</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45993.692885416669</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45993.692885416669</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45993.692885416669</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45993.692885416669</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45993.692885416669</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45993.692885416669</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45993.692885416669</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45993.692885416669</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45993.692885416669</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45993.692885416669</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45993.692885416669</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45993.692885416669</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45993.692885416669</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45993.692885416669</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45993.692885416669</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45993.692885416669</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45993.692885416669</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0"/>
        <v>45993.692885416669</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0"/>
        <v>45993.692885416669</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0"/>
        <v>45993.692885416669</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0"/>
        <v>45993.692885416669</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0"/>
        <v>45993.692885416669</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0"/>
        <v>45993.692885416669</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0"/>
        <v>45993.692885416669</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0"/>
        <v>45993.692885416669</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0"/>
        <v>45993.692885416669</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0"/>
        <v>45993.692885416669</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0"/>
        <v>45993.692885416669</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0"/>
        <v>45993.692885416669</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0"/>
        <v>45993.692885416669</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0"/>
        <v>45993.692885416669</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0"/>
        <v>45993.692885416669</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0"/>
        <v>45993.692885416669</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0"/>
        <v>45993.692885416669</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0"/>
        <v>45993.692885416669</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0"/>
        <v>45993.692885416669</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ref="G60:G123" ca="1" si="1">IFERROR(NOW()-F60,"")</f>
        <v>45993.692885416669</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45993.692885416669</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45993.692885416669</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45993.692885416669</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45993.692885416669</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45993.692885416669</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45993.692885416669</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45993.692885416669</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45993.692885416669</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45993.692885416669</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45993.692885416669</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45993.692885416669</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45993.692885416669</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45993.692885416669</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45993.692885416669</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45993.692885416669</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45993.692885416669</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45993.692885416669</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45993.692885416669</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45993.692885416669</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45993.692885416669</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45993.692885416669</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45993.692885416669</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45993.692885416669</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45993.692885416669</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45993.692885416669</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45993.692885416669</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45993.692885416669</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45993.692885416669</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45993.692885416669</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45993.692885416669</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45993.692885416669</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45993.692885416669</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45993.692885416669</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45993.692885416669</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45993.692885416669</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45993.692885416669</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45993.692885416669</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45993.692885416669</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45993.692885416669</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45993.692885416669</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45993.692885416669</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45993.692885416669</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45993.692885416669</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45993.692885416669</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1"/>
        <v>45993.692885416669</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1"/>
        <v>45993.692885416669</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1"/>
        <v>45993.692885416669</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1"/>
        <v>45993.692885416669</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1"/>
        <v>45993.692885416669</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1"/>
        <v>45993.692885416669</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1"/>
        <v>45993.692885416669</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1"/>
        <v>45993.692885416669</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1"/>
        <v>45993.692885416669</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1"/>
        <v>45993.692885416669</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1"/>
        <v>45993.692885416669</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1"/>
        <v>45993.692885416669</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1"/>
        <v>45993.692885416669</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1"/>
        <v>45993.692885416669</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1"/>
        <v>45993.692885416669</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1"/>
        <v>45993.692885416669</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1"/>
        <v>45993.692885416669</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1"/>
        <v>45993.692885416669</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1"/>
        <v>45993.692885416669</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ref="G124:G187" ca="1" si="2">IFERROR(NOW()-F124,"")</f>
        <v>45993.692885416669</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45993.692885416669</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45993.692885416669</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45993.692885416669</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45993.692885416669</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45993.692885416669</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45993.692885416669</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45993.692885416669</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45993.692885416669</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45993.692885416669</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45993.692885416669</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45993.692885416669</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45993.692885416669</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45993.692885416669</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45993.692885416669</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45993.692885416669</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45993.692885416669</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45993.692885416669</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45993.692885416669</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45993.692885416669</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45993.692885416669</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45993.692885416669</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45993.692885416669</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45993.692885416669</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45993.692885416669</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45993.692885416669</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45993.692885416669</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45993.692885416669</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45993.692885416669</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45993.692885416669</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45993.692885416669</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45993.692885416669</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45993.692885416669</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45993.692885416669</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45993.692885416669</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45993.692885416669</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45993.692885416669</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45993.692885416669</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45993.692885416669</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45993.692885416669</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45993.692885416669</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45993.692885416669</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45993.692885416669</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45993.692885416669</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45993.692885416669</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2"/>
        <v>45993.692885416669</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2"/>
        <v>45993.692885416669</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2"/>
        <v>45993.692885416669</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2"/>
        <v>45993.692885416669</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2"/>
        <v>45993.692885416669</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2"/>
        <v>45993.692885416669</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2"/>
        <v>45993.692885416669</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2"/>
        <v>45993.692885416669</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2"/>
        <v>45993.692885416669</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2"/>
        <v>45993.692885416669</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2"/>
        <v>45993.692885416669</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2"/>
        <v>45993.692885416669</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2"/>
        <v>45993.692885416669</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2"/>
        <v>45993.692885416669</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2"/>
        <v>45993.692885416669</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2"/>
        <v>45993.692885416669</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2"/>
        <v>45993.692885416669</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2"/>
        <v>45993.692885416669</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2"/>
        <v>45993.692885416669</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ref="G188:G233" ca="1" si="3">IFERROR(NOW()-F188,"")</f>
        <v>45993.692885416669</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45993.692885416669</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45993.692885416669</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45993.692885416669</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45993.692885416669</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45993.692885416669</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45993.692885416669</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45993.692885416669</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45993.692885416669</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45993.692885416669</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45993.692885416669</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45993.692885416669</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45993.692885416669</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45993.692885416669</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45993.692885416669</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45993.692885416669</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45993.692885416669</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45993.692885416669</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45993.692885416669</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45993.692885416669</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45993.692885416669</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45993.692885416669</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45993.692885416669</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45993.692885416669</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45993.692885416669</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45993.692885416669</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45993.692885416669</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45993.692885416669</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45993.692885416669</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45993.692885416669</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3"/>
        <v>45993.692885416669</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3"/>
        <v>45993.692885416669</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3"/>
        <v>45993.692885416669</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3"/>
        <v>45993.692885416669</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3"/>
        <v>45993.692885416669</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3"/>
        <v>45993.692885416669</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3"/>
        <v>45993.692885416669</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3"/>
        <v>45993.692885416669</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3"/>
        <v>45993.692885416669</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3"/>
        <v>45993.692885416669</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3"/>
        <v>45993.692885416669</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3"/>
        <v>45993.692885416669</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3"/>
        <v>45993.692885416669</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3"/>
        <v>45993.692885416669</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3"/>
        <v>45993.692885416669</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3"/>
        <v>45993.692885416669</v>
      </c>
      <c r="H233" s="92"/>
      <c r="I233" s="110" t="str">
        <f>IFERROR(VLOOKUP(D233,DB!A:F,6,0),"")</f>
        <v/>
      </c>
      <c r="J233" s="110" t="str">
        <f>IFERROR(VLOOKUP(D233,DB!A:G,7,0),"")</f>
        <v/>
      </c>
      <c r="K233" s="94"/>
      <c r="L233" s="88" t="str">
        <f>IFERROR(VLOOKUP(D233,DB!A:I,9,0),"")</f>
        <v/>
      </c>
    </row>
  </sheetData>
  <dataValidations count="2">
    <dataValidation allowBlank="1" showInputMessage="1" showErrorMessage="1" sqref="E1" xr:uid="{A4F81451-56CC-4543-9497-104C4E44EE4B}"/>
    <dataValidation type="list" allowBlank="1" showInputMessage="1" showErrorMessage="1" sqref="E2:E2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K6" sqref="K6"/>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101.8608252314807</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39187</v>
      </c>
      <c r="F3" s="38">
        <v>45926.188877314817</v>
      </c>
      <c r="G3" s="105">
        <f t="shared" ref="G3" ca="1" si="0">IFERROR(NOW()-F3,"")</f>
        <v>67.504008101852378</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39187</v>
      </c>
      <c r="F4" s="107">
        <v>45948.661111111112</v>
      </c>
      <c r="G4" s="108">
        <f t="shared" ref="G4" ca="1" si="1">IFERROR(NOW()-F4,"")</f>
        <v>45.03177430555661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12.319586805555446</v>
      </c>
      <c r="H5" s="136">
        <v>45981.360798611109</v>
      </c>
      <c r="I5" s="106" t="str">
        <f>IFERROR(VLOOKUP(D5,DB!A:F,6,0),"")</f>
        <v>SCECO</v>
      </c>
      <c r="J5" s="106" t="str">
        <f>IFERROR(VLOOKUP(D5,DB!A:G,7,0),"")</f>
        <v>Dead</v>
      </c>
      <c r="K5" s="106" t="s">
        <v>39203</v>
      </c>
      <c r="L5" s="106" t="str">
        <f>IFERROR(VLOOKUP(D5,DB!A:I,9,0),"")</f>
        <v>Latis</v>
      </c>
    </row>
    <row r="6" spans="1:13">
      <c r="A6" s="37" t="s">
        <v>39204</v>
      </c>
      <c r="B6" s="37" t="str">
        <f>IFERROR(VLOOKUP(D6,DB!A:K,11,0),"")</f>
        <v>R5</v>
      </c>
      <c r="C6" s="37">
        <v>2</v>
      </c>
      <c r="D6" s="37" t="s">
        <v>38565</v>
      </c>
      <c r="E6" s="37" t="s">
        <v>39106</v>
      </c>
      <c r="F6" s="38">
        <v>45993.672152777777</v>
      </c>
      <c r="G6" s="135">
        <f ca="1">IFERROR(NOW()-F6,"")</f>
        <v>2.0732407407194842E-2</v>
      </c>
      <c r="H6" s="38">
        <v>45993.663159722222</v>
      </c>
      <c r="I6" s="37" t="str">
        <f>IFERROR(VLOOKUP(D6,DB!A:F,6,0),"")</f>
        <v>SCECO</v>
      </c>
      <c r="J6" s="37" t="str">
        <f>IFERROR(VLOOKUP(D6,DB!A:G,7,0),"")</f>
        <v>Haj Removal</v>
      </c>
      <c r="K6" s="37" t="s">
        <v>39205</v>
      </c>
      <c r="L6" s="37" t="str">
        <f>IFERROR(VLOOKUP(D6,DB!A:I,9,0),"")</f>
        <v>Latis</v>
      </c>
    </row>
    <row r="7" spans="1:13">
      <c r="A7" s="37"/>
      <c r="B7" s="37" t="str">
        <f>IFERROR(VLOOKUP(D7,DB!A:K,11,0),"")</f>
        <v/>
      </c>
      <c r="C7" s="37"/>
      <c r="D7" s="37"/>
      <c r="E7" s="37"/>
      <c r="F7" s="38"/>
      <c r="G7" s="135">
        <f ca="1">IFERROR(NOW()-F7,"")</f>
        <v>45993.692885185184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45993.692885185184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45993.692885185184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45993.692885185184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45993.692885185184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45993.692885185184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45993.692885185184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45993.692885185184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45993.692885185184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45993.692885185184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45993.692885185184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45993.692885185184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45993.692885185184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45993.692885185184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45993.692885185184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45993.692885185184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45993.692885185184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45993.692885185184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45993.692885185184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45993.692885416669</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45993.692885416669</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45993.692885416669</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45993.692885416669</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45993.692885416669</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45993.692885416669</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45993.692885416669</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45993.692885416669</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45993.692885416669</v>
      </c>
      <c r="H34" s="38"/>
      <c r="I34" s="37" t="str">
        <f>IFERROR(VLOOKUP(D34,DB!A:F,6,0),"")</f>
        <v/>
      </c>
      <c r="J34" s="37" t="str">
        <f>IFERROR(VLOOKUP(D34,DB!A:G,7,0),"")</f>
        <v/>
      </c>
      <c r="K34" s="37"/>
      <c r="L34" s="37" t="str">
        <f>IFERROR(VLOOKUP(D34,DB!A:I,9,0),"")</f>
        <v/>
      </c>
    </row>
    <row r="35" spans="1:12">
      <c r="A35" s="150"/>
      <c r="B35" s="150" t="str">
        <f>IFERROR(VLOOKUP(D35,DB!A:K,11,0),"")</f>
        <v/>
      </c>
      <c r="C35" s="150"/>
      <c r="D35" s="150"/>
      <c r="E35" s="150"/>
      <c r="F35" s="151"/>
      <c r="G35" s="152">
        <f ca="1">IFERROR(NOW()-F35,"")</f>
        <v>45993.692885416669</v>
      </c>
      <c r="H35" s="151"/>
      <c r="I35" s="150" t="str">
        <f>IFERROR(VLOOKUP(D35,DB!A:F,6,0),"")</f>
        <v/>
      </c>
      <c r="J35" s="150" t="str">
        <f>IFERROR(VLOOKUP(D35,DB!A:G,7,0),"")</f>
        <v/>
      </c>
      <c r="K35" s="150"/>
      <c r="L35" s="150"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59"/>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31005</v>
      </c>
      <c r="E2" s="142" t="s">
        <v>39106</v>
      </c>
      <c r="F2" s="121">
        <v>45993.631064814814</v>
      </c>
      <c r="G2" s="72">
        <f ca="1">IFERROR(NOW()-F2,"-")</f>
        <v>6.182060185528826E-2</v>
      </c>
      <c r="H2" s="121">
        <v>45993.631064814814</v>
      </c>
      <c r="I2" s="119" t="str">
        <f>IFERROR(VLOOKUP(D2,DB!A:F,6,0),"")</f>
        <v>SCECO+STB</v>
      </c>
      <c r="J2" s="119" t="str">
        <f>IFERROR(VLOOKUP(D2,DB!A:G,7,0),"")</f>
        <v>Good</v>
      </c>
      <c r="K2" s="122" t="s">
        <v>39207</v>
      </c>
      <c r="L2" s="137" t="str">
        <f>IFERROR(VLOOKUP(D2,DB!A:I,9,0),"")</f>
        <v>Latis</v>
      </c>
    </row>
    <row r="3" spans="1:16382" ht="31.5" customHeight="1">
      <c r="A3" s="118"/>
      <c r="B3" s="119" t="str">
        <f>IFERROR(VLOOKUP(D3,DB!A:K,11,0),"")</f>
        <v/>
      </c>
      <c r="C3" s="120"/>
      <c r="D3" s="119"/>
      <c r="E3" s="142"/>
      <c r="F3" s="121"/>
      <c r="G3" s="72">
        <f ca="1">IFERROR(NOW()-F3,"-")</f>
        <v>45993.692885416669</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45993.692885416669</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45993.692885416669</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45993.692885416669</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45993.692885416669</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45993.692885416669</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45993.692885416669</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45993.692885416669</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45993.692885416669</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45993.692885416669</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45993.692885416669</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45993.692885416669</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45993.692885416669</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45993.692885416669</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45993.692885416669</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45993.692885416669</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45993.692885416669</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45993.692885416669</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45993.692885416669</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45993.692885416669</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45993.692885416669</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45993.692885416669</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45993.692885416669</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45993.692885416669</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45993.692885416669</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45993.692885416669</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45993.692885416669</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45993.692885416669</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45993.692885416669</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45993.692885416669</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45993.692885416669</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45993.692885416669</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45993.692885416669</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45993.692885416669</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45993.692885416669</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45993.692885416669</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45993.692885416669</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45993.692885416669</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45993.692885416669</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45993.692885416669</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45993.692885416669</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45993.692885416669</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45993.692885416669</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45993.692885416669</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45993.692885416669</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45993.692885416669</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45993.692885416669</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45993.692885416669</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45993.692885416669</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45993.692885416669</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45993.692885416669</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45993.692885416669</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45993.692885416669</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45993.692885416669</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45993.692885416669</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45993.692885416669</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45993.692885416669</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45993.692885416669</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45993.692885416669</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45993.692885416669</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45993.692885416669</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45993.692885416669</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45993.692885416669</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45993.692885416669</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45993.692885416669</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45993.692885416669</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45993.692885416669</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45993.692885416669</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45993.692885416669</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45993.692885416669</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45993.692885416669</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45993.692885416669</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45993.692885416669</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45993.692885416669</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45993.692885416669</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45993.692885416669</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45993.692885416669</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45993.692885416669</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45993.692885416669</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45993.692885416669</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45993.692885416669</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45993.692885416669</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45993.692885416669</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45993.692885416669</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45993.692885416669</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45993.692885416669</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45993.692885416669</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45993.692885416669</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45993.692885416669</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45993.692885416669</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45993.692885416669</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45993.692885416669</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45993.692885416669</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45993.692885416669</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45993.692885416669</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45993.692885416669</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45993.692885416669</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45993.692885416669</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45993.692885416669</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45993.692885416669</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45993.692885416669</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45993.692885416669</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45993.692885416669</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45993.692885416669</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45993.692885416669</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45993.692885416669</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45993.692885416669</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45993.692885416669</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45993.692885416669</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45993.692885416669</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45993.692885416669</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45993.692885416669</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45993.692885416669</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45993.692885416669</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45993.692885416669</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45993.692885416669</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45993.692885416669</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45993.692885416669</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45993.692885416669</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45993.692885416669</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45993.692885416669</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45993.692885416669</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45993.692885416669</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45993.692885416669</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45993.692885416669</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45993.692885416669</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45993.692885416669</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45993.692885416669</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45993.692885416669</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45993.692885416669</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45993.692885416669</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45993.692885416669</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45993.692885416669</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45993.692885416669</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45993.692885416669</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45993.692885416669</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45993.692885416669</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45993.692885416669</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45993.692885416669</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45993.692885416669</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45993.692885416669</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45993.692885416669</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45993.692885416669</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45993.692885416669</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45993.692885416669</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45993.692885416669</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45993.692885416669</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45993.692885416669</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45993.692885416669</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45993.692885416669</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45993.692885416669</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45993.692885416669</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45993.692885416669</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45993.692885416669</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45993.692885416669</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45993.692885416669</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45993.692885416669</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45993.692885416669</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45993.692885416669</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45993.692885416669</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45993.692885416669</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45993.692885416669</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45993.692885416669</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45993.692885416669</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45993.692885416669</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45993.692885416669</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45993.692885416669</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45993.692885416669</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45993.692885416669</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45993.692885416669</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45993.692885416669</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45993.692885416669</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45993.692885416669</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45993.692885416669</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45993.692885416669</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45993.692885416669</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45993.692885416669</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45993.692885416669</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45993.692885416669</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45993.692885416669</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45993.692885416669</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45993.692885416669</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45993.692885416669</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45993.692885416669</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45993.692885416669</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45993.692885416669</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45993.692885416669</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45993.692885416669</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45993.692885416669</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45993.692885416669</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45993.692885416669</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45993.692885416669</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45993.692885416669</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45993.692885416669</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45993.692885416669</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45993.692885416669</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45993.692885416669</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45993.692885416669</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45993.692885416669</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45993.692885416669</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45993.692885416669</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45993.692885416669</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45993.692885416669</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45993.692885416669</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45993.692885416669</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45993.692885416669</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45993.692885416669</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45993.692885416669</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45993.692885416669</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45993.692885416669</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45993.692885416669</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45993.692885416669</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45993.692885416669</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45993.692885416669</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45993.692885416669</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45993.692885416669</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45993.692885416669</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45993.692885416669</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45993.692885416669</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45993.692885416669</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45993.692885416669</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45993.692885416669</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45993.692885416669</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45993.692885416669</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45993.692885416669</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45993.692885416669</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45993.692885416669</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45993.692885416669</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45993.692885416669</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45993.692885416669</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45993.692885416669</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45993.692885416669</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45993.692885416669</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45993.692885416669</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45993.692885416669</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45993.692885416669</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45993.692885416669</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45993.692885416669</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45993.692885416669</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45993.692885416669</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45993.692885416669</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45993.692885416669</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45993.692885416669</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45993.692885416669</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45993.692885416669</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45993.692885416669</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45993.692885416669</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45993.692885416669</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45993.692885416669</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45993.692885416669</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45993.692885416669</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45993.692885416669</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45993.692885416669</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45993.692885416669</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45993.692885416669</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45993.692885416669</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45993.692885416669</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45993.692885416669</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45993.692885416669</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45993.692885416669</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45993.692885416669</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45993.692885416669</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45993.692885416669</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45993.692885416669</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45993.692885416669</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45993.692885416669</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45993.692885416669</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45993.692885416669</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45993.692885416669</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45993.692885416669</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45993.692885416669</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45993.692885416669</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45993.692885416669</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45993.692885416669</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45993.692885416669</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45993.692885416669</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45993.692885416669</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45993.692885416669</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45993.692885416669</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45993.692885416669</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45993.692885416669</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45993.692885416669</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45993.692885416669</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45993.692885416669</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45993.692885416669</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45993.692885416669</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45993.692885416669</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45993.692885416669</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45993.692885416669</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45993.692885416669</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45993.692885416669</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45993.692885416669</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45993.692885416669</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45993.692885416669</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45993.692885416669</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45993.692885416669</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45993.692885416669</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45993.692885416669</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45993.692885416669</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45993.692885416669</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45993.692885416669</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45993.692885416669</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45993.692885416669</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45993.692885416669</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45993.692885416669</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45993.692885416669</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45993.692885416669</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45993.692885416669</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45993.692885416669</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45993.692885416669</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45993.692885416669</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45993.692885416669</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45993.692885416669</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45993.692885416669</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45993.692885416669</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45993.692885416669</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45993.692885416669</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45993.692885416669</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45993.692885416669</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45993.692885416669</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45993.692885416669</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45993.692885416669</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45993.692885416669</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45993.692885416669</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45993.692885416669</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45993.692885416669</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45993.692885416669</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45993.692885416669</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45993.692885416669</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45993.692885416669</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45993.692885416669</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45993.692885416669</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45993.692885416669</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45993.692885416669</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45993.692885416669</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45993.692885416669</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45993.692885416669</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45993.692885416669</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45993.692885416669</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45993.692885416669</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45993.692885416669</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45993.692885416669</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45993.692885416669</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45993.692885416669</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45993.692885416669</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45993.692885416669</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45993.692885416669</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45993.692885416669</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45993.692885416669</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45993.692885416669</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45993.692885416669</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45993.692885416669</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45993.692885416669</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45993.692885416669</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45993.692885416669</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45993.692885416669</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45993.692885416669</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45993.692885416669</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45993.692885416669</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45993.692885416669</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45993.692885416669</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45993.692885416669</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45993.692885416669</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45993.692885416669</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45993.692885416669</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45993.692885416669</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45993.692885416669</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45993.692885416669</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45993.692885416669</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45993.692885416669</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45993.692885416669</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45993.692885416669</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45993.692885416669</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45993.692885416669</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45993.692885416669</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45993.692885416669</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45993.692885416669</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45993.692885416669</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45993.692885416669</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45993.692885416669</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45993.692885416669</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45993.692885416669</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45993.692885416669</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45993.692885416669</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45993.692885416669</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45993.692885416669</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45993.692885416669</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45993.692885416669</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45993.692885416669</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45993.692885416669</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45993.692885416669</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45993.692885416669</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45993.692885416669</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45993.692885416669</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45993.692885416669</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45993.692885416669</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45993.692885416669</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45993.692885416669</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45993.692885416669</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45993.692885416669</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45993.692885416669</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45993.692885416669</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45993.692885416669</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45993.692885416669</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45993.692885416669</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45993.692885416669</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45993.692885416669</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45993.692885416669</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45993.692885416669</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45993.692885416669</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45993.692885416669</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45993.692885416669</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45993.692885416669</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45993.692885416669</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45993.692885416669</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45993.692885416669</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45993.692885416669</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45993.692885416669</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45993.692885416669</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45993.692885416669</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45993.692885416669</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45993.692885416669</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45993.692885416669</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45993.692885416669</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45993.692885416669</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45993.692885416669</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45993.692885416669</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45993.692885416669</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45993.692885416669</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45993.692885416669</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45993.692885416669</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45993.692885416669</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45993.692885416669</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45993.692885416669</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45993.692885416669</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45993.692885416669</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45993.692885416669</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45993.692885416669</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45993.692885416669</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45993.692885416669</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45993.692885416669</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45993.692885416669</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45993.692885416669</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45993.692885416669</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45993.692885416669</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45993.692885416669</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45993.692885416669</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45993.692885416669</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45993.692885416669</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45993.692885416669</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45993.692885416669</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45993.692885416669</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45993.692885416669</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45993.692885416669</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45993.692885416669</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45993.692885416669</v>
      </c>
      <c r="H458" s="121"/>
      <c r="I458" s="119" t="str">
        <f>IFERROR(VLOOKUP(D458,DB!A:F,6,0),"")</f>
        <v/>
      </c>
      <c r="J458" s="119" t="str">
        <f>IFERROR(VLOOKUP(D458,DB!A:G,7,0),"")</f>
        <v/>
      </c>
      <c r="K458" s="122"/>
      <c r="L458" s="137" t="str">
        <f>IFERROR(VLOOKUP(D458,DB!A:I,9,0),"")</f>
        <v/>
      </c>
    </row>
    <row r="459" spans="1:12" ht="31.5" customHeight="1">
      <c r="A459" s="143"/>
      <c r="B459" s="144" t="str">
        <f>IFERROR(VLOOKUP(D459,DB!A:K,11,0),"")</f>
        <v/>
      </c>
      <c r="C459" s="145"/>
      <c r="D459" s="144"/>
      <c r="E459" s="142"/>
      <c r="F459" s="146"/>
      <c r="G459" s="147">
        <f ca="1">IFERROR(NOW()-F459,"-")</f>
        <v>45993.692885416669</v>
      </c>
      <c r="H459" s="146"/>
      <c r="I459" s="144" t="str">
        <f>IFERROR(VLOOKUP(D459,DB!A:F,6,0),"")</f>
        <v/>
      </c>
      <c r="J459" s="144" t="str">
        <f>IFERROR(VLOOKUP(D459,DB!A:G,7,0),"")</f>
        <v/>
      </c>
      <c r="K459" s="148"/>
      <c r="L459" s="149" t="str">
        <f>IFERROR(VLOOKUP(D459,DB!A:I,9,0),"")</f>
        <v/>
      </c>
    </row>
  </sheetData>
  <dataValidations count="2">
    <dataValidation allowBlank="1" showInputMessage="1" showErrorMessage="1" sqref="E1" xr:uid="{9E1BC488-8814-4F8A-8DBE-742B3278AB71}"/>
    <dataValidation type="list" allowBlank="1" showInputMessage="1" showErrorMessage="1" sqref="E2:E45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2025-12-02T13:39:44Z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